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USERS\KRaniere\Ironwood\"/>
    </mc:Choice>
  </mc:AlternateContent>
  <xr:revisionPtr revIDLastSave="0" documentId="8_{6CCFE4A5-0E91-4326-94E5-254793F75A75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heet1" sheetId="1" r:id="rId1"/>
  </sheets>
  <definedNames>
    <definedName name="_xlnm.Print_Area" localSheetId="0">Sheet1!$A$1:$T$49</definedName>
    <definedName name="_xlnm.Print_Titles" localSheetId="0">Sheet1!$A:$D,Sheet1!$1:$2</definedName>
    <definedName name="QB_COLUMN_290" localSheetId="0" hidden="1">Sheet1!$Q$1</definedName>
    <definedName name="QB_COLUMN_59201" localSheetId="0" hidden="1">Sheet1!$E$2</definedName>
    <definedName name="QB_COLUMN_592010" localSheetId="0" hidden="1">Sheet1!$N$2</definedName>
    <definedName name="QB_COLUMN_592011" localSheetId="0" hidden="1">Sheet1!#REF!</definedName>
    <definedName name="QB_COLUMN_592012" localSheetId="0" hidden="1">Sheet1!$P$2</definedName>
    <definedName name="QB_COLUMN_59202" localSheetId="0" hidden="1">Sheet1!$F$2</definedName>
    <definedName name="QB_COLUMN_59203" localSheetId="0" hidden="1">Sheet1!$G$2</definedName>
    <definedName name="QB_COLUMN_59204" localSheetId="0" hidden="1">Sheet1!$H$2</definedName>
    <definedName name="QB_COLUMN_59205" localSheetId="0" hidden="1">Sheet1!$I$2</definedName>
    <definedName name="QB_COLUMN_59206" localSheetId="0" hidden="1">Sheet1!$J$2</definedName>
    <definedName name="QB_COLUMN_59207" localSheetId="0" hidden="1">Sheet1!$K$2</definedName>
    <definedName name="QB_COLUMN_59208" localSheetId="0" hidden="1">Sheet1!$L$2</definedName>
    <definedName name="QB_COLUMN_59209" localSheetId="0" hidden="1">Sheet1!$M$2</definedName>
    <definedName name="QB_COLUMN_59300" localSheetId="0" hidden="1">Sheet1!$Q$2</definedName>
    <definedName name="QB_COLUMN_63620" localSheetId="0" hidden="1">Sheet1!$S$2</definedName>
    <definedName name="QB_COLUMN_63621" localSheetId="0" hidden="1">Sheet1!#REF!</definedName>
    <definedName name="QB_COLUMN_636210" localSheetId="0" hidden="1">Sheet1!#REF!</definedName>
    <definedName name="QB_COLUMN_636211" localSheetId="0" hidden="1">Sheet1!#REF!</definedName>
    <definedName name="QB_COLUMN_636212" localSheetId="0" hidden="1">Sheet1!#REF!</definedName>
    <definedName name="QB_COLUMN_63622" localSheetId="0" hidden="1">Sheet1!#REF!</definedName>
    <definedName name="QB_COLUMN_63623" localSheetId="0" hidden="1">Sheet1!#REF!</definedName>
    <definedName name="QB_COLUMN_63624" localSheetId="0" hidden="1">Sheet1!#REF!</definedName>
    <definedName name="QB_COLUMN_63625" localSheetId="0" hidden="1">Sheet1!#REF!</definedName>
    <definedName name="QB_COLUMN_63626" localSheetId="0" hidden="1">Sheet1!#REF!</definedName>
    <definedName name="QB_COLUMN_63627" localSheetId="0" hidden="1">Sheet1!#REF!</definedName>
    <definedName name="QB_COLUMN_63628" localSheetId="0" hidden="1">Sheet1!#REF!</definedName>
    <definedName name="QB_COLUMN_63629" localSheetId="0" hidden="1">Sheet1!#REF!</definedName>
    <definedName name="QB_COLUMN_64430" localSheetId="0" hidden="1">Sheet1!$T$2</definedName>
    <definedName name="QB_COLUMN_64431" localSheetId="0" hidden="1">Sheet1!#REF!</definedName>
    <definedName name="QB_COLUMN_644310" localSheetId="0" hidden="1">Sheet1!#REF!</definedName>
    <definedName name="QB_COLUMN_644311" localSheetId="0" hidden="1">Sheet1!#REF!</definedName>
    <definedName name="QB_COLUMN_644312" localSheetId="0" hidden="1">Sheet1!#REF!</definedName>
    <definedName name="QB_COLUMN_64432" localSheetId="0" hidden="1">Sheet1!#REF!</definedName>
    <definedName name="QB_COLUMN_64433" localSheetId="0" hidden="1">Sheet1!#REF!</definedName>
    <definedName name="QB_COLUMN_64434" localSheetId="0" hidden="1">Sheet1!#REF!</definedName>
    <definedName name="QB_COLUMN_64435" localSheetId="0" hidden="1">Sheet1!#REF!</definedName>
    <definedName name="QB_COLUMN_64436" localSheetId="0" hidden="1">Sheet1!#REF!</definedName>
    <definedName name="QB_COLUMN_64437" localSheetId="0" hidden="1">Sheet1!#REF!</definedName>
    <definedName name="QB_COLUMN_64438" localSheetId="0" hidden="1">Sheet1!#REF!</definedName>
    <definedName name="QB_COLUMN_64439" localSheetId="0" hidden="1">Sheet1!#REF!</definedName>
    <definedName name="QB_COLUMN_76211" localSheetId="0" hidden="1">Sheet1!#REF!</definedName>
    <definedName name="QB_COLUMN_762110" localSheetId="0" hidden="1">Sheet1!#REF!</definedName>
    <definedName name="QB_COLUMN_762111" localSheetId="0" hidden="1">Sheet1!#REF!</definedName>
    <definedName name="QB_COLUMN_762112" localSheetId="0" hidden="1">Sheet1!#REF!</definedName>
    <definedName name="QB_COLUMN_76212" localSheetId="0" hidden="1">Sheet1!#REF!</definedName>
    <definedName name="QB_COLUMN_76213" localSheetId="0" hidden="1">Sheet1!#REF!</definedName>
    <definedName name="QB_COLUMN_76214" localSheetId="0" hidden="1">Sheet1!#REF!</definedName>
    <definedName name="QB_COLUMN_76215" localSheetId="0" hidden="1">Sheet1!#REF!</definedName>
    <definedName name="QB_COLUMN_76216" localSheetId="0" hidden="1">Sheet1!#REF!</definedName>
    <definedName name="QB_COLUMN_76217" localSheetId="0" hidden="1">Sheet1!#REF!</definedName>
    <definedName name="QB_COLUMN_76218" localSheetId="0" hidden="1">Sheet1!#REF!</definedName>
    <definedName name="QB_COLUMN_76219" localSheetId="0" hidden="1">Sheet1!#REF!</definedName>
    <definedName name="QB_COLUMN_76310" localSheetId="0" hidden="1">Sheet1!$R$2</definedName>
    <definedName name="QB_DATA_0" localSheetId="0" hidden="1">Sheet1!$4:$4,Sheet1!$5:$5,Sheet1!$6:$6,Sheet1!$7:$7,Sheet1!$8:$8,Sheet1!$9:$9,Sheet1!$10:$10,Sheet1!$11:$11,Sheet1!$15:$15,Sheet1!$16:$16,Sheet1!#REF!,Sheet1!$17:$17,Sheet1!$18:$18,Sheet1!$21:$21,Sheet1!$24:$24,Sheet1!$25:$25</definedName>
    <definedName name="QB_DATA_1" localSheetId="0" hidden="1">Sheet1!$26:$26,Sheet1!$27:$27,Sheet1!$28:$28,Sheet1!$31:$31,Sheet1!$32:$32,Sheet1!$33:$33,Sheet1!$36:$36,Sheet1!$37:$37,Sheet1!$38:$38,Sheet1!$39:$39,Sheet1!$40:$40,Sheet1!$41:$41,Sheet1!$44:$44,Sheet1!$45:$45,Sheet1!$46:$46</definedName>
    <definedName name="QB_FORMULA_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1" localSheetId="0" hidden="1">Sheet1!#REF!,Sheet1!#REF!,Sheet1!#REF!,Sheet1!#REF!,Sheet1!#REF!,Sheet1!#REF!,Sheet1!#REF!,Sheet1!#REF!,Sheet1!$Q$4,Sheet1!$R$4,Sheet1!$S$4,Sheet1!#REF!,Sheet1!#REF!,Sheet1!#REF!,Sheet1!#REF!,Sheet1!#REF!</definedName>
    <definedName name="QB_FORMULA_10" localSheetId="0" hidden="1">Sheet1!#REF!,Sheet1!#REF!,Sheet1!#REF!,Sheet1!#REF!,Sheet1!$Q$9,Sheet1!$R$9,Sheet1!$S$9,Sheet1!#REF!,Sheet1!#REF!,Sheet1!#REF!,Sheet1!#REF!,Sheet1!#REF!,Sheet1!#REF!,Sheet1!#REF!,Sheet1!#REF!,Sheet1!#REF!</definedName>
    <definedName name="QB_FORMULA_11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12" localSheetId="0" hidden="1">Sheet1!$Q$10,Sheet1!$R$10,Sheet1!$S$10,Sheet1!#REF!,Sheet1!#REF!,Sheet1!#REF!,Sheet1!#REF!,Sheet1!#REF!,Sheet1!#REF!,Sheet1!#REF!,Sheet1!#REF!,Sheet1!#REF!,Sheet1!#REF!,Sheet1!#REF!,Sheet1!#REF!,Sheet1!#REF!</definedName>
    <definedName name="QB_FORMULA_13" localSheetId="0" hidden="1">Sheet1!#REF!,Sheet1!#REF!,Sheet1!#REF!,Sheet1!#REF!,Sheet1!#REF!,Sheet1!#REF!,Sheet1!#REF!,Sheet1!#REF!,Sheet1!#REF!,Sheet1!#REF!,Sheet1!#REF!,Sheet1!#REF!,Sheet1!$Q$11,Sheet1!$R$11,Sheet1!$S$11,Sheet1!#REF!</definedName>
    <definedName name="QB_FORMULA_14" localSheetId="0" hidden="1">Sheet1!$E$12,Sheet1!#REF!,Sheet1!#REF!,Sheet1!#REF!,Sheet1!$F$12,Sheet1!#REF!,Sheet1!#REF!,Sheet1!#REF!,Sheet1!$G$12,Sheet1!#REF!,Sheet1!#REF!,Sheet1!#REF!,Sheet1!$H$12,Sheet1!#REF!,Sheet1!#REF!,Sheet1!#REF!</definedName>
    <definedName name="QB_FORMULA_15" localSheetId="0" hidden="1">Sheet1!$I$12,Sheet1!#REF!,Sheet1!#REF!,Sheet1!#REF!,Sheet1!$J$12,Sheet1!#REF!,Sheet1!#REF!,Sheet1!#REF!,Sheet1!$K$12,Sheet1!#REF!,Sheet1!#REF!,Sheet1!#REF!,Sheet1!$L$12,Sheet1!#REF!,Sheet1!#REF!,Sheet1!#REF!</definedName>
    <definedName name="QB_FORMULA_16" localSheetId="0" hidden="1">Sheet1!$M$12,Sheet1!#REF!,Sheet1!#REF!,Sheet1!#REF!,Sheet1!$N$12,Sheet1!#REF!,Sheet1!#REF!,Sheet1!#REF!,Sheet1!#REF!,Sheet1!#REF!,Sheet1!#REF!,Sheet1!#REF!,Sheet1!$P$12,Sheet1!#REF!,Sheet1!#REF!,Sheet1!#REF!</definedName>
    <definedName name="QB_FORMULA_17" localSheetId="0" hidden="1">Sheet1!$Q$12,Sheet1!$R$12,Sheet1!$S$12,Sheet1!#REF!,Sheet1!#REF!,Sheet1!#REF!,Sheet1!#REF!,Sheet1!#REF!,Sheet1!#REF!,Sheet1!#REF!,Sheet1!#REF!,Sheet1!#REF!,Sheet1!#REF!,Sheet1!#REF!,Sheet1!#REF!,Sheet1!#REF!</definedName>
    <definedName name="QB_FORMULA_18" localSheetId="0" hidden="1">Sheet1!#REF!,Sheet1!#REF!,Sheet1!#REF!,Sheet1!#REF!,Sheet1!#REF!,Sheet1!#REF!,Sheet1!#REF!,Sheet1!#REF!,Sheet1!#REF!,Sheet1!#REF!,Sheet1!#REF!,Sheet1!#REF!,Sheet1!$Q$15,Sheet1!$R$15,Sheet1!$S$15,Sheet1!$T$15</definedName>
    <definedName name="QB_FORMULA_19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0" localSheetId="0" hidden="1">Sheet1!#REF!,Sheet1!#REF!,Sheet1!#REF!,Sheet1!#REF!,Sheet1!#REF!,Sheet1!#REF!,Sheet1!#REF!,Sheet1!#REF!,Sheet1!$Q$16,Sheet1!$R$16,Sheet1!$S$16,Sheet1!$T$16,Sheet1!#REF!,Sheet1!#REF!,Sheet1!#REF!,Sheet1!#REF!</definedName>
    <definedName name="QB_FORMULA_21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3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4" localSheetId="0" hidden="1">Sheet1!$Q$17,Sheet1!$R$17,Sheet1!$S$17,Sheet1!$T$17,Sheet1!#REF!,Sheet1!#REF!,Sheet1!#REF!,Sheet1!#REF!,Sheet1!#REF!,Sheet1!#REF!,Sheet1!#REF!,Sheet1!#REF!,Sheet1!#REF!,Sheet1!#REF!,Sheet1!#REF!,Sheet1!#REF!</definedName>
    <definedName name="QB_FORMULA_25" localSheetId="0" hidden="1">Sheet1!#REF!,Sheet1!#REF!,Sheet1!#REF!,Sheet1!#REF!,Sheet1!#REF!,Sheet1!#REF!,Sheet1!#REF!,Sheet1!#REF!,Sheet1!#REF!,Sheet1!#REF!,Sheet1!#REF!,Sheet1!#REF!,Sheet1!$Q$18,Sheet1!$R$18,Sheet1!$S$18,Sheet1!$T$18</definedName>
    <definedName name="QB_FORMULA_26" localSheetId="0" hidden="1">Sheet1!$E$19,Sheet1!#REF!,Sheet1!#REF!,Sheet1!#REF!,Sheet1!$F$19,Sheet1!#REF!,Sheet1!#REF!,Sheet1!#REF!,Sheet1!$G$19,Sheet1!#REF!,Sheet1!#REF!,Sheet1!#REF!,Sheet1!$H$19,Sheet1!#REF!,Sheet1!#REF!,Sheet1!#REF!</definedName>
    <definedName name="QB_FORMULA_27" localSheetId="0" hidden="1">Sheet1!$I$19,Sheet1!#REF!,Sheet1!#REF!,Sheet1!#REF!,Sheet1!$J$19,Sheet1!#REF!,Sheet1!#REF!,Sheet1!#REF!,Sheet1!$K$19,Sheet1!#REF!,Sheet1!#REF!,Sheet1!#REF!,Sheet1!$L$19,Sheet1!#REF!,Sheet1!#REF!,Sheet1!#REF!</definedName>
    <definedName name="QB_FORMULA_28" localSheetId="0" hidden="1">Sheet1!$M$19,Sheet1!#REF!,Sheet1!#REF!,Sheet1!#REF!,Sheet1!$N$19,Sheet1!#REF!,Sheet1!#REF!,Sheet1!#REF!,Sheet1!#REF!,Sheet1!#REF!,Sheet1!#REF!,Sheet1!#REF!,Sheet1!$P$19,Sheet1!#REF!,Sheet1!#REF!,Sheet1!#REF!</definedName>
    <definedName name="QB_FORMULA_29" localSheetId="0" hidden="1">Sheet1!$Q$19,Sheet1!$R$19,Sheet1!$S$19,Sheet1!$T$19,Sheet1!#REF!,Sheet1!#REF!,Sheet1!#REF!,Sheet1!#REF!,Sheet1!#REF!,Sheet1!#REF!,Sheet1!#REF!,Sheet1!#REF!,Sheet1!#REF!,Sheet1!#REF!,Sheet1!#REF!,Sheet1!#REF!</definedName>
    <definedName name="QB_FORMULA_3" localSheetId="0" hidden="1">Sheet1!#REF!,Sheet1!#REF!,Sheet1!#REF!,Sheet1!#REF!,Sheet1!$Q$5,Sheet1!$R$5,Sheet1!$S$5,Sheet1!#REF!,Sheet1!#REF!,Sheet1!#REF!,Sheet1!#REF!,Sheet1!#REF!,Sheet1!#REF!,Sheet1!#REF!,Sheet1!#REF!,Sheet1!#REF!</definedName>
    <definedName name="QB_FORMULA_30" localSheetId="0" hidden="1">Sheet1!#REF!,Sheet1!#REF!,Sheet1!#REF!,Sheet1!#REF!,Sheet1!#REF!,Sheet1!#REF!,Sheet1!#REF!,Sheet1!#REF!,Sheet1!#REF!,Sheet1!#REF!,Sheet1!#REF!,Sheet1!#REF!,Sheet1!$Q$21,Sheet1!$R$21,Sheet1!$S$21,Sheet1!$T$21</definedName>
    <definedName name="QB_FORMULA_31" localSheetId="0" hidden="1">Sheet1!$E$22,Sheet1!#REF!,Sheet1!#REF!,Sheet1!#REF!,Sheet1!$F$22,Sheet1!#REF!,Sheet1!#REF!,Sheet1!#REF!,Sheet1!$G$22,Sheet1!#REF!,Sheet1!#REF!,Sheet1!#REF!,Sheet1!$H$22,Sheet1!#REF!,Sheet1!#REF!,Sheet1!#REF!</definedName>
    <definedName name="QB_FORMULA_32" localSheetId="0" hidden="1">Sheet1!$I$22,Sheet1!#REF!,Sheet1!#REF!,Sheet1!#REF!,Sheet1!$J$22,Sheet1!#REF!,Sheet1!#REF!,Sheet1!#REF!,Sheet1!$K$22,Sheet1!#REF!,Sheet1!#REF!,Sheet1!#REF!,Sheet1!$L$22,Sheet1!#REF!,Sheet1!#REF!,Sheet1!#REF!</definedName>
    <definedName name="QB_FORMULA_33" localSheetId="0" hidden="1">Sheet1!$M$22,Sheet1!#REF!,Sheet1!#REF!,Sheet1!#REF!,Sheet1!$N$22,Sheet1!#REF!,Sheet1!#REF!,Sheet1!#REF!,Sheet1!#REF!,Sheet1!#REF!,Sheet1!#REF!,Sheet1!#REF!,Sheet1!$P$22,Sheet1!#REF!,Sheet1!#REF!,Sheet1!#REF!</definedName>
    <definedName name="QB_FORMULA_34" localSheetId="0" hidden="1">Sheet1!$Q$22,Sheet1!$R$22,Sheet1!$S$22,Sheet1!$T$22,Sheet1!#REF!,Sheet1!#REF!,Sheet1!#REF!,Sheet1!#REF!,Sheet1!#REF!,Sheet1!#REF!,Sheet1!#REF!,Sheet1!#REF!,Sheet1!#REF!,Sheet1!#REF!,Sheet1!#REF!,Sheet1!#REF!</definedName>
    <definedName name="QB_FORMULA_35" localSheetId="0" hidden="1">Sheet1!#REF!,Sheet1!#REF!,Sheet1!#REF!,Sheet1!#REF!,Sheet1!#REF!,Sheet1!#REF!,Sheet1!#REF!,Sheet1!#REF!,Sheet1!#REF!,Sheet1!#REF!,Sheet1!#REF!,Sheet1!#REF!,Sheet1!$Q$24,Sheet1!$R$24,Sheet1!$S$24,Sheet1!$T$24</definedName>
    <definedName name="QB_FORMULA_36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37" localSheetId="0" hidden="1">Sheet1!#REF!,Sheet1!#REF!,Sheet1!#REF!,Sheet1!#REF!,Sheet1!#REF!,Sheet1!#REF!,Sheet1!#REF!,Sheet1!#REF!,Sheet1!$Q$25,Sheet1!$R$25,Sheet1!$S$25,Sheet1!$T$25,Sheet1!#REF!,Sheet1!#REF!,Sheet1!#REF!,Sheet1!#REF!</definedName>
    <definedName name="QB_FORMULA_38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39" localSheetId="0" hidden="1">Sheet1!#REF!,Sheet1!#REF!,Sheet1!#REF!,Sheet1!#REF!,Sheet1!$Q$26,Sheet1!$R$26,Sheet1!$S$26,Sheet1!$T$26,Sheet1!#REF!,Sheet1!#REF!,Sheet1!#REF!,Sheet1!#REF!,Sheet1!#REF!,Sheet1!#REF!,Sheet1!#REF!,Sheet1!#REF!</definedName>
    <definedName name="QB_FORMULA_4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1" localSheetId="0" hidden="1">Sheet1!$Q$27,Sheet1!$R$27,Sheet1!$S$27,Sheet1!$T$27,Sheet1!#REF!,Sheet1!#REF!,Sheet1!#REF!,Sheet1!#REF!,Sheet1!#REF!,Sheet1!#REF!,Sheet1!#REF!,Sheet1!#REF!,Sheet1!#REF!,Sheet1!#REF!,Sheet1!#REF!,Sheet1!#REF!</definedName>
    <definedName name="QB_FORMULA_42" localSheetId="0" hidden="1">Sheet1!#REF!,Sheet1!#REF!,Sheet1!#REF!,Sheet1!#REF!,Sheet1!#REF!,Sheet1!#REF!,Sheet1!#REF!,Sheet1!#REF!,Sheet1!#REF!,Sheet1!#REF!,Sheet1!#REF!,Sheet1!#REF!,Sheet1!$Q$28,Sheet1!$R$28,Sheet1!$S$28,Sheet1!$T$28</definedName>
    <definedName name="QB_FORMULA_43" localSheetId="0" hidden="1">Sheet1!$E$29,Sheet1!#REF!,Sheet1!#REF!,Sheet1!#REF!,Sheet1!$F$29,Sheet1!#REF!,Sheet1!#REF!,Sheet1!#REF!,Sheet1!$G$29,Sheet1!#REF!,Sheet1!#REF!,Sheet1!#REF!,Sheet1!$H$29,Sheet1!#REF!,Sheet1!#REF!,Sheet1!#REF!</definedName>
    <definedName name="QB_FORMULA_44" localSheetId="0" hidden="1">Sheet1!$I$29,Sheet1!#REF!,Sheet1!#REF!,Sheet1!#REF!,Sheet1!$J$29,Sheet1!#REF!,Sheet1!#REF!,Sheet1!#REF!,Sheet1!$K$29,Sheet1!#REF!,Sheet1!#REF!,Sheet1!#REF!,Sheet1!$L$29,Sheet1!#REF!,Sheet1!#REF!,Sheet1!#REF!</definedName>
    <definedName name="QB_FORMULA_45" localSheetId="0" hidden="1">Sheet1!$M$29,Sheet1!#REF!,Sheet1!#REF!,Sheet1!#REF!,Sheet1!$N$29,Sheet1!#REF!,Sheet1!#REF!,Sheet1!#REF!,Sheet1!#REF!,Sheet1!#REF!,Sheet1!#REF!,Sheet1!#REF!,Sheet1!$P$29,Sheet1!#REF!,Sheet1!#REF!,Sheet1!#REF!</definedName>
    <definedName name="QB_FORMULA_46" localSheetId="0" hidden="1">Sheet1!$Q$29,Sheet1!$R$29,Sheet1!$S$29,Sheet1!$T$29,Sheet1!#REF!,Sheet1!#REF!,Sheet1!#REF!,Sheet1!#REF!,Sheet1!#REF!,Sheet1!#REF!,Sheet1!#REF!,Sheet1!#REF!,Sheet1!#REF!,Sheet1!#REF!,Sheet1!#REF!,Sheet1!#REF!</definedName>
    <definedName name="QB_FORMULA_47" localSheetId="0" hidden="1">Sheet1!#REF!,Sheet1!#REF!,Sheet1!#REF!,Sheet1!#REF!,Sheet1!#REF!,Sheet1!#REF!,Sheet1!#REF!,Sheet1!#REF!,Sheet1!#REF!,Sheet1!#REF!,Sheet1!#REF!,Sheet1!#REF!,Sheet1!$Q$31,Sheet1!$R$31,Sheet1!$S$31,Sheet1!$T$31</definedName>
    <definedName name="QB_FORMULA_48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9" localSheetId="0" hidden="1">Sheet1!#REF!,Sheet1!#REF!,Sheet1!#REF!,Sheet1!#REF!,Sheet1!#REF!,Sheet1!#REF!,Sheet1!#REF!,Sheet1!#REF!,Sheet1!$Q$32,Sheet1!$R$32,Sheet1!$S$32,Sheet1!$T$32,Sheet1!#REF!,Sheet1!#REF!,Sheet1!#REF!,Sheet1!#REF!</definedName>
    <definedName name="QB_FORMULA_5" localSheetId="0" hidden="1">Sheet1!$Q$6,Sheet1!$R$6,Sheet1!$S$6,Sheet1!#REF!,Sheet1!#REF!,Sheet1!#REF!,Sheet1!#REF!,Sheet1!#REF!,Sheet1!#REF!,Sheet1!#REF!,Sheet1!#REF!,Sheet1!#REF!,Sheet1!#REF!,Sheet1!#REF!,Sheet1!#REF!,Sheet1!#REF!</definedName>
    <definedName name="QB_FORMULA_5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1" localSheetId="0" hidden="1">Sheet1!#REF!,Sheet1!#REF!,Sheet1!#REF!,Sheet1!#REF!,Sheet1!$Q$33,Sheet1!$R$33,Sheet1!$S$33,Sheet1!$T$33,Sheet1!$E$34,Sheet1!#REF!,Sheet1!#REF!,Sheet1!#REF!,Sheet1!$F$34,Sheet1!#REF!,Sheet1!#REF!,Sheet1!#REF!</definedName>
    <definedName name="QB_FORMULA_52" localSheetId="0" hidden="1">Sheet1!$G$34,Sheet1!#REF!,Sheet1!#REF!,Sheet1!#REF!,Sheet1!$H$34,Sheet1!#REF!,Sheet1!#REF!,Sheet1!#REF!,Sheet1!$I$34,Sheet1!#REF!,Sheet1!#REF!,Sheet1!#REF!,Sheet1!$J$34,Sheet1!#REF!,Sheet1!#REF!,Sheet1!#REF!</definedName>
    <definedName name="QB_FORMULA_53" localSheetId="0" hidden="1">Sheet1!$K$34,Sheet1!#REF!,Sheet1!#REF!,Sheet1!#REF!,Sheet1!$L$34,Sheet1!#REF!,Sheet1!#REF!,Sheet1!#REF!,Sheet1!$M$34,Sheet1!#REF!,Sheet1!#REF!,Sheet1!#REF!,Sheet1!$N$34,Sheet1!#REF!,Sheet1!#REF!,Sheet1!#REF!</definedName>
    <definedName name="QB_FORMULA_54" localSheetId="0" hidden="1">Sheet1!#REF!,Sheet1!#REF!,Sheet1!#REF!,Sheet1!#REF!,Sheet1!$P$34,Sheet1!#REF!,Sheet1!#REF!,Sheet1!#REF!,Sheet1!$Q$34,Sheet1!$R$34,Sheet1!$S$34,Sheet1!$T$34,Sheet1!#REF!,Sheet1!#REF!,Sheet1!#REF!,Sheet1!#REF!</definedName>
    <definedName name="QB_FORMULA_55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6" localSheetId="0" hidden="1">Sheet1!#REF!,Sheet1!#REF!,Sheet1!#REF!,Sheet1!#REF!,Sheet1!$Q$36,Sheet1!$R$36,Sheet1!$S$36,Sheet1!$T$36,Sheet1!#REF!,Sheet1!#REF!,Sheet1!#REF!,Sheet1!#REF!,Sheet1!#REF!,Sheet1!#REF!,Sheet1!#REF!,Sheet1!#REF!</definedName>
    <definedName name="QB_FORMULA_57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8" localSheetId="0" hidden="1">Sheet1!$Q$37,Sheet1!$R$37,Sheet1!$S$37,Sheet1!$T$37,Sheet1!#REF!,Sheet1!#REF!,Sheet1!#REF!,Sheet1!#REF!,Sheet1!#REF!,Sheet1!#REF!,Sheet1!#REF!,Sheet1!#REF!,Sheet1!#REF!,Sheet1!#REF!,Sheet1!#REF!,Sheet1!#REF!</definedName>
    <definedName name="QB_FORMULA_59" localSheetId="0" hidden="1">Sheet1!#REF!,Sheet1!#REF!,Sheet1!#REF!,Sheet1!#REF!,Sheet1!#REF!,Sheet1!#REF!,Sheet1!#REF!,Sheet1!#REF!,Sheet1!#REF!,Sheet1!#REF!,Sheet1!#REF!,Sheet1!#REF!,Sheet1!$Q$38,Sheet1!$R$38,Sheet1!$S$38,Sheet1!$T$38</definedName>
    <definedName name="QB_FORMULA_6" localSheetId="0" hidden="1">Sheet1!#REF!,Sheet1!#REF!,Sheet1!#REF!,Sheet1!#REF!,Sheet1!#REF!,Sheet1!#REF!,Sheet1!#REF!,Sheet1!#REF!,Sheet1!#REF!,Sheet1!#REF!,Sheet1!#REF!,Sheet1!#REF!,Sheet1!$Q$7,Sheet1!$R$7,Sheet1!$S$7,Sheet1!#REF!</definedName>
    <definedName name="QB_FORMULA_6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1" localSheetId="0" hidden="1">Sheet1!#REF!,Sheet1!#REF!,Sheet1!#REF!,Sheet1!#REF!,Sheet1!#REF!,Sheet1!#REF!,Sheet1!#REF!,Sheet1!#REF!,Sheet1!$Q$39,Sheet1!$R$39,Sheet1!$S$39,Sheet1!$T$39,Sheet1!#REF!,Sheet1!#REF!,Sheet1!#REF!,Sheet1!#REF!</definedName>
    <definedName name="QB_FORMULA_6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3" localSheetId="0" hidden="1">Sheet1!#REF!,Sheet1!#REF!,Sheet1!#REF!,Sheet1!#REF!,Sheet1!$Q$40,Sheet1!$R$40,Sheet1!$S$40,Sheet1!$T$40,Sheet1!#REF!,Sheet1!#REF!,Sheet1!#REF!,Sheet1!#REF!,Sheet1!#REF!,Sheet1!#REF!,Sheet1!#REF!,Sheet1!#REF!</definedName>
    <definedName name="QB_FORMULA_64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5" localSheetId="0" hidden="1">Sheet1!$Q$41,Sheet1!$R$41,Sheet1!$S$41,Sheet1!$T$41,Sheet1!$E$42,Sheet1!#REF!,Sheet1!#REF!,Sheet1!#REF!,Sheet1!$F$42,Sheet1!#REF!,Sheet1!#REF!,Sheet1!#REF!,Sheet1!$G$42,Sheet1!#REF!,Sheet1!#REF!,Sheet1!#REF!</definedName>
    <definedName name="QB_FORMULA_66" localSheetId="0" hidden="1">Sheet1!$H$42,Sheet1!#REF!,Sheet1!#REF!,Sheet1!#REF!,Sheet1!$I$42,Sheet1!#REF!,Sheet1!#REF!,Sheet1!#REF!,Sheet1!$J$42,Sheet1!#REF!,Sheet1!#REF!,Sheet1!#REF!,Sheet1!$K$42,Sheet1!#REF!,Sheet1!#REF!,Sheet1!#REF!</definedName>
    <definedName name="QB_FORMULA_67" localSheetId="0" hidden="1">Sheet1!$L$42,Sheet1!#REF!,Sheet1!#REF!,Sheet1!#REF!,Sheet1!$M$42,Sheet1!#REF!,Sheet1!#REF!,Sheet1!#REF!,Sheet1!$N$42,Sheet1!#REF!,Sheet1!#REF!,Sheet1!#REF!,Sheet1!#REF!,Sheet1!#REF!,Sheet1!#REF!,Sheet1!#REF!</definedName>
    <definedName name="QB_FORMULA_68" localSheetId="0" hidden="1">Sheet1!$P$42,Sheet1!#REF!,Sheet1!#REF!,Sheet1!#REF!,Sheet1!$Q$42,Sheet1!$R$42,Sheet1!$S$42,Sheet1!$T$42,Sheet1!#REF!,Sheet1!#REF!,Sheet1!#REF!,Sheet1!#REF!,Sheet1!#REF!,Sheet1!#REF!,Sheet1!#REF!,Sheet1!#REF!</definedName>
    <definedName name="QB_FORMULA_69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0" localSheetId="0" hidden="1">Sheet1!$Q$44,Sheet1!$R$44,Sheet1!$S$44,Sheet1!$T$44,Sheet1!#REF!,Sheet1!#REF!,Sheet1!#REF!,Sheet1!#REF!,Sheet1!#REF!,Sheet1!#REF!,Sheet1!#REF!,Sheet1!#REF!,Sheet1!#REF!,Sheet1!#REF!,Sheet1!#REF!,Sheet1!#REF!</definedName>
    <definedName name="QB_FORMULA_71" localSheetId="0" hidden="1">Sheet1!#REF!,Sheet1!#REF!,Sheet1!#REF!,Sheet1!#REF!,Sheet1!#REF!,Sheet1!#REF!,Sheet1!#REF!,Sheet1!#REF!,Sheet1!#REF!,Sheet1!#REF!,Sheet1!#REF!,Sheet1!#REF!,Sheet1!$Q$45,Sheet1!$R$45,Sheet1!$S$45,Sheet1!$T$45</definedName>
    <definedName name="QB_FORMULA_7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3" localSheetId="0" hidden="1">Sheet1!#REF!,Sheet1!#REF!,Sheet1!#REF!,Sheet1!#REF!,Sheet1!#REF!,Sheet1!#REF!,Sheet1!#REF!,Sheet1!#REF!,Sheet1!$Q$46,Sheet1!$R$46,Sheet1!$S$46,Sheet1!$T$46,Sheet1!$E$47,Sheet1!#REF!,Sheet1!#REF!,Sheet1!#REF!</definedName>
    <definedName name="QB_FORMULA_74" localSheetId="0" hidden="1">Sheet1!$F$47,Sheet1!#REF!,Sheet1!#REF!,Sheet1!#REF!,Sheet1!$G$47,Sheet1!#REF!,Sheet1!#REF!,Sheet1!#REF!,Sheet1!$H$47,Sheet1!#REF!,Sheet1!#REF!,Sheet1!#REF!,Sheet1!$I$47,Sheet1!#REF!,Sheet1!#REF!,Sheet1!#REF!</definedName>
    <definedName name="QB_FORMULA_75" localSheetId="0" hidden="1">Sheet1!$J$47,Sheet1!#REF!,Sheet1!#REF!,Sheet1!#REF!,Sheet1!$K$47,Sheet1!#REF!,Sheet1!#REF!,Sheet1!#REF!,Sheet1!$L$47,Sheet1!#REF!,Sheet1!#REF!,Sheet1!#REF!,Sheet1!$M$47,Sheet1!#REF!,Sheet1!#REF!,Sheet1!#REF!</definedName>
    <definedName name="QB_FORMULA_76" localSheetId="0" hidden="1">Sheet1!$N$47,Sheet1!#REF!,Sheet1!#REF!,Sheet1!#REF!,Sheet1!#REF!,Sheet1!#REF!,Sheet1!#REF!,Sheet1!#REF!,Sheet1!$P$47,Sheet1!#REF!,Sheet1!#REF!,Sheet1!#REF!,Sheet1!$Q$47,Sheet1!$R$47,Sheet1!$S$47,Sheet1!$T$47</definedName>
    <definedName name="QB_FORMULA_77" localSheetId="0" hidden="1">Sheet1!$E$48,Sheet1!#REF!,Sheet1!#REF!,Sheet1!#REF!,Sheet1!$F$48,Sheet1!#REF!,Sheet1!#REF!,Sheet1!#REF!,Sheet1!$G$48,Sheet1!#REF!,Sheet1!#REF!,Sheet1!#REF!,Sheet1!$H$48,Sheet1!#REF!,Sheet1!#REF!,Sheet1!#REF!</definedName>
    <definedName name="QB_FORMULA_78" localSheetId="0" hidden="1">Sheet1!$I$48,Sheet1!#REF!,Sheet1!#REF!,Sheet1!#REF!,Sheet1!$J$48,Sheet1!#REF!,Sheet1!#REF!,Sheet1!#REF!,Sheet1!$K$48,Sheet1!#REF!,Sheet1!#REF!,Sheet1!#REF!,Sheet1!$L$48,Sheet1!#REF!,Sheet1!#REF!,Sheet1!#REF!</definedName>
    <definedName name="QB_FORMULA_79" localSheetId="0" hidden="1">Sheet1!$M$48,Sheet1!#REF!,Sheet1!#REF!,Sheet1!#REF!,Sheet1!$N$48,Sheet1!#REF!,Sheet1!#REF!,Sheet1!#REF!,Sheet1!#REF!,Sheet1!#REF!,Sheet1!#REF!,Sheet1!#REF!,Sheet1!$P$48,Sheet1!#REF!,Sheet1!#REF!,Sheet1!#REF!</definedName>
    <definedName name="QB_FORMULA_8" localSheetId="0" hidden="1">Sheet1!#REF!,Sheet1!#REF!,Sheet1!#REF!,Sheet1!#REF!,Sheet1!#REF!,Sheet1!#REF!,Sheet1!#REF!,Sheet1!#REF!,Sheet1!$Q$8,Sheet1!$R$8,Sheet1!$S$8,Sheet1!#REF!,Sheet1!#REF!,Sheet1!#REF!,Sheet1!#REF!,Sheet1!#REF!</definedName>
    <definedName name="QB_FORMULA_80" localSheetId="0" hidden="1">Sheet1!$Q$48,Sheet1!$R$48,Sheet1!$S$48,Sheet1!$T$48,Sheet1!$E$49,Sheet1!#REF!,Sheet1!#REF!,Sheet1!#REF!,Sheet1!$F$49,Sheet1!#REF!,Sheet1!#REF!,Sheet1!#REF!,Sheet1!$G$49,Sheet1!#REF!,Sheet1!#REF!,Sheet1!#REF!</definedName>
    <definedName name="QB_FORMULA_81" localSheetId="0" hidden="1">Sheet1!$H$49,Sheet1!#REF!,Sheet1!#REF!,Sheet1!#REF!,Sheet1!$I$49,Sheet1!#REF!,Sheet1!#REF!,Sheet1!#REF!,Sheet1!$J$49,Sheet1!#REF!,Sheet1!#REF!,Sheet1!#REF!,Sheet1!$K$49,Sheet1!#REF!,Sheet1!#REF!,Sheet1!#REF!</definedName>
    <definedName name="QB_FORMULA_82" localSheetId="0" hidden="1">Sheet1!$L$49,Sheet1!#REF!,Sheet1!#REF!,Sheet1!#REF!,Sheet1!$M$49,Sheet1!#REF!,Sheet1!#REF!,Sheet1!#REF!,Sheet1!$N$49,Sheet1!#REF!,Sheet1!#REF!,Sheet1!#REF!,Sheet1!#REF!,Sheet1!#REF!,Sheet1!#REF!,Sheet1!#REF!</definedName>
    <definedName name="QB_FORMULA_83" localSheetId="0" hidden="1">Sheet1!$P$49,Sheet1!#REF!,Sheet1!#REF!,Sheet1!#REF!,Sheet1!$Q$49,Sheet1!$R$49,Sheet1!#REF!,Sheet1!#REF!</definedName>
    <definedName name="QB_FORMULA_9" localSheetId="0" hidden="1">Sheet1!#REF!,Sheet1!#REF!,Sheet1!#REF!,Sheet1!#REF!,Sheet1!#REF!,Sheet1!#REF!,Sheet1!#REF!,Sheet1!#REF!,Sheet1!#REF!,Sheet1!#REF!,Sheet1!#REF!,Sheet1!#REF!,Sheet1!#REF!,Sheet1!#REF!,Sheet1!#REF!,Sheet1!#REF!</definedName>
    <definedName name="QB_ROW_142220" localSheetId="0" hidden="1">Sheet1!$C$11</definedName>
    <definedName name="QB_ROW_143220" localSheetId="0" hidden="1">Sheet1!$C$5</definedName>
    <definedName name="QB_ROW_144020" localSheetId="0" hidden="1">Sheet1!$C$43</definedName>
    <definedName name="QB_ROW_144320" localSheetId="0" hidden="1">Sheet1!$C$47</definedName>
    <definedName name="QB_ROW_145230" localSheetId="0" hidden="1">Sheet1!$D$45</definedName>
    <definedName name="QB_ROW_147230" localSheetId="0" hidden="1">Sheet1!#REF!</definedName>
    <definedName name="QB_ROW_148230" localSheetId="0" hidden="1">Sheet1!$D$46</definedName>
    <definedName name="QB_ROW_149220" localSheetId="0" hidden="1">Sheet1!$C$10</definedName>
    <definedName name="QB_ROW_18301" localSheetId="0" hidden="1">Sheet1!$A$49</definedName>
    <definedName name="QB_ROW_20012" localSheetId="0" hidden="1">Sheet1!$B$3</definedName>
    <definedName name="QB_ROW_20312" localSheetId="0" hidden="1">Sheet1!$B$12</definedName>
    <definedName name="QB_ROW_21012" localSheetId="0" hidden="1">Sheet1!$B$13</definedName>
    <definedName name="QB_ROW_21312" localSheetId="0" hidden="1">Sheet1!$B$48</definedName>
    <definedName name="QB_ROW_37220" localSheetId="0" hidden="1">Sheet1!$C$4</definedName>
    <definedName name="QB_ROW_39230" localSheetId="0" hidden="1">Sheet1!$D$33</definedName>
    <definedName name="QB_ROW_40230" localSheetId="0" hidden="1">Sheet1!$D$32</definedName>
    <definedName name="QB_ROW_41220" localSheetId="0" hidden="1">Sheet1!$C$6</definedName>
    <definedName name="QB_ROW_42220" localSheetId="0" hidden="1">Sheet1!$C$7</definedName>
    <definedName name="QB_ROW_43220" localSheetId="0" hidden="1">Sheet1!$C$9</definedName>
    <definedName name="QB_ROW_45230" localSheetId="0" hidden="1">Sheet1!$D$31</definedName>
    <definedName name="QB_ROW_46020" localSheetId="0" hidden="1">Sheet1!$C$14</definedName>
    <definedName name="QB_ROW_46320" localSheetId="0" hidden="1">Sheet1!$C$19</definedName>
    <definedName name="QB_ROW_47230" localSheetId="0" hidden="1">Sheet1!$D$15</definedName>
    <definedName name="QB_ROW_48230" localSheetId="0" hidden="1">Sheet1!$D$16</definedName>
    <definedName name="QB_ROW_51230" localSheetId="0" hidden="1">Sheet1!$D$17</definedName>
    <definedName name="QB_ROW_52020" localSheetId="0" hidden="1">Sheet1!$C$30</definedName>
    <definedName name="QB_ROW_52320" localSheetId="0" hidden="1">Sheet1!$C$34</definedName>
    <definedName name="QB_ROW_54020" localSheetId="0" hidden="1">Sheet1!$C$35</definedName>
    <definedName name="QB_ROW_54320" localSheetId="0" hidden="1">Sheet1!$C$42</definedName>
    <definedName name="QB_ROW_55230" localSheetId="0" hidden="1">Sheet1!$D$36</definedName>
    <definedName name="QB_ROW_56230" localSheetId="0" hidden="1">Sheet1!$D$37</definedName>
    <definedName name="QB_ROW_57230" localSheetId="0" hidden="1">Sheet1!$D$38</definedName>
    <definedName name="QB_ROW_58230" localSheetId="0" hidden="1">Sheet1!$D$39</definedName>
    <definedName name="QB_ROW_59230" localSheetId="0" hidden="1">Sheet1!$D$40</definedName>
    <definedName name="QB_ROW_60230" localSheetId="0" hidden="1">Sheet1!$D$41</definedName>
    <definedName name="QB_ROW_66230" localSheetId="0" hidden="1">Sheet1!$D$26</definedName>
    <definedName name="QB_ROW_67230" localSheetId="0" hidden="1">Sheet1!$D$25</definedName>
    <definedName name="QB_ROW_68230" localSheetId="0" hidden="1">Sheet1!$D$24</definedName>
    <definedName name="QB_ROW_69020" localSheetId="0" hidden="1">Sheet1!$C$23</definedName>
    <definedName name="QB_ROW_69320" localSheetId="0" hidden="1">Sheet1!$C$29</definedName>
    <definedName name="QB_ROW_70230" localSheetId="0" hidden="1">Sheet1!$D$28</definedName>
    <definedName name="QB_ROW_71230" localSheetId="0" hidden="1">Sheet1!$D$18</definedName>
    <definedName name="QB_ROW_73230" localSheetId="0" hidden="1">Sheet1!$D$21</definedName>
    <definedName name="QB_ROW_74020" localSheetId="0" hidden="1">Sheet1!$C$20</definedName>
    <definedName name="QB_ROW_74320" localSheetId="0" hidden="1">Sheet1!$C$22</definedName>
    <definedName name="QB_ROW_75220" localSheetId="0" hidden="1">Sheet1!$C$8</definedName>
    <definedName name="QB_ROW_92230" localSheetId="0" hidden="1">Sheet1!$D$27</definedName>
    <definedName name="QB_ROW_93230" localSheetId="0" hidden="1">Sheet1!$D$44</definedName>
    <definedName name="QBCANSUPPORTUPDATE" localSheetId="0">TRUE</definedName>
    <definedName name="QBCOMPANYFILENAME" localSheetId="0">"Q:\Ironwood.QBW"</definedName>
    <definedName name="QBENDDATE" localSheetId="0">20181231</definedName>
    <definedName name="QBHEADERSONSCREEN" localSheetId="0">FALSE</definedName>
    <definedName name="QBMETADATASIZE" localSheetId="0">5809</definedName>
    <definedName name="QBPRESERVECOLOR" localSheetId="0">TRUE</definedName>
    <definedName name="QBPRESERVEFONT" localSheetId="0">TRUE</definedName>
    <definedName name="QBPRESERVEROWHEIGHT" localSheetId="0">TRUE</definedName>
    <definedName name="QBPRESERVESPACE" localSheetId="0">FALSE</definedName>
    <definedName name="QBREPORTCOLAXIS" localSheetId="0">6</definedName>
    <definedName name="QBREPORTCOMPANYID" localSheetId="0">"f5e1591b852940a78c540941308011f9"</definedName>
    <definedName name="QBREPORTCOMPARECOL_ANNUALBUDGET" localSheetId="0">FALSE</definedName>
    <definedName name="QBREPORTCOMPARECOL_AVGCOGS" localSheetId="0">FALSE</definedName>
    <definedName name="QBREPORTCOMPARECOL_AVGPRICE" localSheetId="0">FALSE</definedName>
    <definedName name="QBREPORTCOMPARECOL_BUDDIFF" localSheetId="0">TRUE</definedName>
    <definedName name="QBREPORTCOMPARECOL_BUDGET" localSheetId="0">TRUE</definedName>
    <definedName name="QBREPORTCOMPARECOL_BUDPCT" localSheetId="0">TRUE</definedName>
    <definedName name="QBREPORTCOMPARECOL_COGS" localSheetId="0">FALSE</definedName>
    <definedName name="QBREPORTCOMPARECOL_EXCLUDEAMOUNT" localSheetId="0">FALSE</definedName>
    <definedName name="QBREPORTCOMPARECOL_EXCLUDECURPERIOD" localSheetId="0">FALSE</definedName>
    <definedName name="QBREPORTCOMPARECOL_FORECAST" localSheetId="0">FALSE</definedName>
    <definedName name="QBREPORTCOMPARECOL_GROSSMARGIN" localSheetId="0">FALSE</definedName>
    <definedName name="QBREPORTCOMPARECOL_GROSSMARGINPCT" localSheetId="0">FALSE</definedName>
    <definedName name="QBREPORTCOMPARECOL_HOURS" localSheetId="0">FALSE</definedName>
    <definedName name="QBREPORTCOMPARECOL_PCTCOL" localSheetId="0">FALSE</definedName>
    <definedName name="QBREPORTCOMPARECOL_PCTEXPENSE" localSheetId="0">FALSE</definedName>
    <definedName name="QBREPORTCOMPARECOL_PCTINCOME" localSheetId="0">FALSE</definedName>
    <definedName name="QBREPORTCOMPARECOL_PCTOFSALES" localSheetId="0">FALSE</definedName>
    <definedName name="QBREPORTCOMPARECOL_PCTROW" localSheetId="0">FALSE</definedName>
    <definedName name="QBREPORTCOMPARECOL_PPDIFF" localSheetId="0">FALSE</definedName>
    <definedName name="QBREPORTCOMPARECOL_PPPCT" localSheetId="0">FALSE</definedName>
    <definedName name="QBREPORTCOMPARECOL_PREVPERIOD" localSheetId="0">FALSE</definedName>
    <definedName name="QBREPORTCOMPARECOL_PREVYEAR" localSheetId="0">FALSE</definedName>
    <definedName name="QBREPORTCOMPARECOL_PYDIFF" localSheetId="0">FALSE</definedName>
    <definedName name="QBREPORTCOMPARECOL_PYPCT" localSheetId="0">FALSE</definedName>
    <definedName name="QBREPORTCOMPARECOL_QTY" localSheetId="0">FALSE</definedName>
    <definedName name="QBREPORTCOMPARECOL_RATE" localSheetId="0">FALSE</definedName>
    <definedName name="QBREPORTCOMPARECOL_TRIPBILLEDMILES" localSheetId="0">FALSE</definedName>
    <definedName name="QBREPORTCOMPARECOL_TRIPBILLINGAMOUNT" localSheetId="0">FALSE</definedName>
    <definedName name="QBREPORTCOMPARECOL_TRIPMILES" localSheetId="0">FALSE</definedName>
    <definedName name="QBREPORTCOMPARECOL_TRIPNOTBILLABLEMILES" localSheetId="0">FALSE</definedName>
    <definedName name="QBREPORTCOMPARECOL_TRIPTAXDEDUCTIBLEAMOUNT" localSheetId="0">FALSE</definedName>
    <definedName name="QBREPORTCOMPARECOL_TRIPUNBILLEDMILES" localSheetId="0">FALSE</definedName>
    <definedName name="QBREPORTCOMPARECOL_YTD" localSheetId="0">FALSE</definedName>
    <definedName name="QBREPORTCOMPARECOL_YTDBUDGET" localSheetId="0">FALSE</definedName>
    <definedName name="QBREPORTCOMPARECOL_YTDPCT" localSheetId="0">FALSE</definedName>
    <definedName name="QBREPORTROWAXIS" localSheetId="0">11</definedName>
    <definedName name="QBREPORTSUBCOLAXIS" localSheetId="0">24</definedName>
    <definedName name="QBREPORTTYPE" localSheetId="0">288</definedName>
    <definedName name="QBROWHEADERS" localSheetId="0">4</definedName>
    <definedName name="QBSTARTDATE" localSheetId="0">20180101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16" i="1" l="1"/>
  <c r="Q33" i="1" l="1"/>
  <c r="P12" i="1" l="1"/>
  <c r="O12" i="1"/>
  <c r="N12" i="1"/>
  <c r="M12" i="1"/>
  <c r="L12" i="1"/>
  <c r="K12" i="1"/>
  <c r="J12" i="1"/>
  <c r="I12" i="1"/>
  <c r="H12" i="1"/>
  <c r="P29" i="1"/>
  <c r="O29" i="1"/>
  <c r="N29" i="1"/>
  <c r="M29" i="1"/>
  <c r="L29" i="1"/>
  <c r="K29" i="1"/>
  <c r="J29" i="1"/>
  <c r="I29" i="1"/>
  <c r="H29" i="1"/>
  <c r="P47" i="1"/>
  <c r="O47" i="1"/>
  <c r="N47" i="1"/>
  <c r="M47" i="1"/>
  <c r="L47" i="1"/>
  <c r="K47" i="1"/>
  <c r="J47" i="1"/>
  <c r="I47" i="1"/>
  <c r="H47" i="1"/>
  <c r="P34" i="1"/>
  <c r="O34" i="1"/>
  <c r="N34" i="1"/>
  <c r="M34" i="1"/>
  <c r="L34" i="1"/>
  <c r="K34" i="1"/>
  <c r="J34" i="1"/>
  <c r="I34" i="1"/>
  <c r="H34" i="1"/>
  <c r="P42" i="1"/>
  <c r="O42" i="1"/>
  <c r="N42" i="1"/>
  <c r="M42" i="1"/>
  <c r="L42" i="1"/>
  <c r="K42" i="1"/>
  <c r="J42" i="1"/>
  <c r="I42" i="1"/>
  <c r="H42" i="1"/>
  <c r="P22" i="1"/>
  <c r="O22" i="1"/>
  <c r="N22" i="1"/>
  <c r="M22" i="1"/>
  <c r="L22" i="1"/>
  <c r="K22" i="1"/>
  <c r="J22" i="1"/>
  <c r="I22" i="1"/>
  <c r="H22" i="1"/>
  <c r="H48" i="1" s="1"/>
  <c r="P19" i="1"/>
  <c r="O19" i="1"/>
  <c r="N19" i="1"/>
  <c r="M19" i="1"/>
  <c r="L19" i="1"/>
  <c r="K19" i="1"/>
  <c r="K48" i="1" s="1"/>
  <c r="K49" i="1" s="1"/>
  <c r="J19" i="1"/>
  <c r="I19" i="1"/>
  <c r="H19" i="1"/>
  <c r="M48" i="1" l="1"/>
  <c r="N48" i="1"/>
  <c r="N49" i="1" s="1"/>
  <c r="L48" i="1"/>
  <c r="L49" i="1" s="1"/>
  <c r="I48" i="1"/>
  <c r="I49" i="1" s="1"/>
  <c r="H49" i="1"/>
  <c r="J48" i="1"/>
  <c r="J49" i="1" s="1"/>
  <c r="P48" i="1"/>
  <c r="P49" i="1" s="1"/>
  <c r="O48" i="1"/>
  <c r="O49" i="1" s="1"/>
  <c r="M49" i="1"/>
  <c r="R47" i="1" l="1"/>
  <c r="R42" i="1"/>
  <c r="R34" i="1"/>
  <c r="R29" i="1"/>
  <c r="R22" i="1"/>
  <c r="R19" i="1"/>
  <c r="R12" i="1"/>
  <c r="Q46" i="1"/>
  <c r="S46" i="1" s="1"/>
  <c r="T46" i="1" s="1"/>
  <c r="Q45" i="1"/>
  <c r="S45" i="1" s="1"/>
  <c r="T45" i="1" s="1"/>
  <c r="Q44" i="1"/>
  <c r="S44" i="1" s="1"/>
  <c r="T44" i="1" s="1"/>
  <c r="Q41" i="1"/>
  <c r="S41" i="1" s="1"/>
  <c r="T41" i="1" s="1"/>
  <c r="Q40" i="1"/>
  <c r="S40" i="1" s="1"/>
  <c r="T40" i="1" s="1"/>
  <c r="Q39" i="1"/>
  <c r="S39" i="1" s="1"/>
  <c r="T39" i="1" s="1"/>
  <c r="Q38" i="1"/>
  <c r="S38" i="1" s="1"/>
  <c r="T38" i="1" s="1"/>
  <c r="Q37" i="1"/>
  <c r="S37" i="1" s="1"/>
  <c r="T37" i="1" s="1"/>
  <c r="Q36" i="1"/>
  <c r="S36" i="1" s="1"/>
  <c r="T36" i="1" s="1"/>
  <c r="S33" i="1"/>
  <c r="T33" i="1" s="1"/>
  <c r="Q32" i="1"/>
  <c r="S32" i="1" s="1"/>
  <c r="T32" i="1" s="1"/>
  <c r="Q31" i="1"/>
  <c r="S31" i="1" s="1"/>
  <c r="T31" i="1" s="1"/>
  <c r="Q28" i="1"/>
  <c r="S28" i="1" s="1"/>
  <c r="T28" i="1" s="1"/>
  <c r="Q27" i="1"/>
  <c r="S27" i="1" s="1"/>
  <c r="T27" i="1" s="1"/>
  <c r="Q26" i="1"/>
  <c r="S26" i="1" s="1"/>
  <c r="T26" i="1" s="1"/>
  <c r="Q25" i="1"/>
  <c r="S25" i="1" s="1"/>
  <c r="T25" i="1" s="1"/>
  <c r="Q24" i="1"/>
  <c r="S24" i="1" s="1"/>
  <c r="T24" i="1" s="1"/>
  <c r="Q21" i="1"/>
  <c r="S21" i="1" s="1"/>
  <c r="T21" i="1" s="1"/>
  <c r="Q18" i="1"/>
  <c r="S18" i="1" s="1"/>
  <c r="T18" i="1" s="1"/>
  <c r="Q17" i="1"/>
  <c r="S17" i="1" s="1"/>
  <c r="T17" i="1" s="1"/>
  <c r="S16" i="1"/>
  <c r="T16" i="1" s="1"/>
  <c r="Q15" i="1"/>
  <c r="S15" i="1" s="1"/>
  <c r="T15" i="1" s="1"/>
  <c r="Q11" i="1"/>
  <c r="S11" i="1" s="1"/>
  <c r="Q10" i="1"/>
  <c r="S10" i="1" s="1"/>
  <c r="Q9" i="1"/>
  <c r="S9" i="1" s="1"/>
  <c r="Q8" i="1"/>
  <c r="S8" i="1" s="1"/>
  <c r="Q7" i="1"/>
  <c r="S7" i="1" s="1"/>
  <c r="Q6" i="1"/>
  <c r="S6" i="1" s="1"/>
  <c r="Q5" i="1"/>
  <c r="S5" i="1" s="1"/>
  <c r="Q4" i="1"/>
  <c r="S4" i="1" s="1"/>
  <c r="G47" i="1"/>
  <c r="F47" i="1"/>
  <c r="E47" i="1"/>
  <c r="G42" i="1"/>
  <c r="F42" i="1"/>
  <c r="E42" i="1"/>
  <c r="G34" i="1"/>
  <c r="F34" i="1"/>
  <c r="E34" i="1"/>
  <c r="G29" i="1"/>
  <c r="F29" i="1"/>
  <c r="E29" i="1"/>
  <c r="G22" i="1"/>
  <c r="F22" i="1"/>
  <c r="E22" i="1"/>
  <c r="G19" i="1"/>
  <c r="F19" i="1"/>
  <c r="E19" i="1"/>
  <c r="G12" i="1"/>
  <c r="F12" i="1"/>
  <c r="E12" i="1"/>
  <c r="Q22" i="1" l="1"/>
  <c r="E48" i="1"/>
  <c r="E49" i="1" s="1"/>
  <c r="Q34" i="1"/>
  <c r="S34" i="1" s="1"/>
  <c r="T34" i="1" s="1"/>
  <c r="Q47" i="1"/>
  <c r="S47" i="1" s="1"/>
  <c r="T47" i="1" s="1"/>
  <c r="Q42" i="1"/>
  <c r="S42" i="1" s="1"/>
  <c r="T42" i="1" s="1"/>
  <c r="Q29" i="1"/>
  <c r="S29" i="1" s="1"/>
  <c r="T29" i="1" s="1"/>
  <c r="F48" i="1"/>
  <c r="Q12" i="1"/>
  <c r="S12" i="1" s="1"/>
  <c r="S22" i="1"/>
  <c r="T22" i="1" s="1"/>
  <c r="R48" i="1"/>
  <c r="R49" i="1" s="1"/>
  <c r="F49" i="1"/>
  <c r="G48" i="1"/>
  <c r="G49" i="1" s="1"/>
  <c r="Q19" i="1"/>
  <c r="S19" i="1" s="1"/>
  <c r="T19" i="1" s="1"/>
  <c r="Q48" i="1" l="1"/>
  <c r="S48" i="1" s="1"/>
  <c r="T48" i="1" s="1"/>
  <c r="Q49" i="1"/>
</calcChain>
</file>

<file path=xl/sharedStrings.xml><?xml version="1.0" encoding="utf-8"?>
<sst xmlns="http://schemas.openxmlformats.org/spreadsheetml/2006/main" count="69" uniqueCount="68">
  <si>
    <t>Budget</t>
  </si>
  <si>
    <t>Income</t>
  </si>
  <si>
    <t>5010.00 · Maintenance Assessment</t>
  </si>
  <si>
    <t>5011.00 · Reserve Assessment</t>
  </si>
  <si>
    <t>5030.00 · Sales &amp; Lease Fees</t>
  </si>
  <si>
    <t>5040.00 · Late Fee</t>
  </si>
  <si>
    <t>5040.01 · Miscellaneous</t>
  </si>
  <si>
    <t>5050.00 · Operating Interest</t>
  </si>
  <si>
    <t>5050.01 · Reserve Interest</t>
  </si>
  <si>
    <t>5055.03 · Previous Years Carryover</t>
  </si>
  <si>
    <t>Total Income</t>
  </si>
  <si>
    <t>Expense</t>
  </si>
  <si>
    <t>7100.00 · Grounds</t>
  </si>
  <si>
    <t>7110.00 · Grounds Contract</t>
  </si>
  <si>
    <t>7114.00 · Irrigation Contract</t>
  </si>
  <si>
    <t>Total 7100.00 · Grounds</t>
  </si>
  <si>
    <t>7200.00 · Building Maintenance</t>
  </si>
  <si>
    <t>7210.00 · Maintenance &amp; Supplies</t>
  </si>
  <si>
    <t>Total 7200.00 · Building Maintenance</t>
  </si>
  <si>
    <t>7300.00 · Swimming Pool</t>
  </si>
  <si>
    <t>7310.01 · Pool Equipment Repairs</t>
  </si>
  <si>
    <t>7310.02 · Pool Supplies</t>
  </si>
  <si>
    <t>7311.01 · Pest Control</t>
  </si>
  <si>
    <t>7311.02 · Pool House Cleaning</t>
  </si>
  <si>
    <t>Total 7300.00 · Swimming Pool</t>
  </si>
  <si>
    <t>7500.00 · Utilities</t>
  </si>
  <si>
    <t>7510.00 · Water/Sewer</t>
  </si>
  <si>
    <t>7520.00 · Electric</t>
  </si>
  <si>
    <t>7540.00 · Trash Removal</t>
  </si>
  <si>
    <t>Total 7500.00 · Utilities</t>
  </si>
  <si>
    <t>7800.00 · Administration</t>
  </si>
  <si>
    <t>7810.00 · Insurance - Property</t>
  </si>
  <si>
    <t>7820.01 · Legal/Professional</t>
  </si>
  <si>
    <t>7820.02 · Accounting Services</t>
  </si>
  <si>
    <t>7830.01 · Division Fees</t>
  </si>
  <si>
    <t>7870.00 · Management Fee</t>
  </si>
  <si>
    <t>Total 7800.00 · Administration</t>
  </si>
  <si>
    <t>7900.00 · Reserve / Other</t>
  </si>
  <si>
    <t>7998.10 · Contingency</t>
  </si>
  <si>
    <t>7999.95 · Reserve Alloc Transfer</t>
  </si>
  <si>
    <t>7999.96 · Reserve Interest Transfer</t>
  </si>
  <si>
    <t>Total 7900.00 · Reserve / Other</t>
  </si>
  <si>
    <t>Total Expense</t>
  </si>
  <si>
    <t>Net Income</t>
  </si>
  <si>
    <t>Income / Expense</t>
  </si>
  <si>
    <t>Jan '18</t>
  </si>
  <si>
    <t>Feb '18</t>
  </si>
  <si>
    <t>Mar '18</t>
  </si>
  <si>
    <t>Apr '18</t>
  </si>
  <si>
    <t>May '18</t>
  </si>
  <si>
    <t>Jun '18</t>
  </si>
  <si>
    <t>Jul '18</t>
  </si>
  <si>
    <t>Aug '18</t>
  </si>
  <si>
    <t>Sep '18</t>
  </si>
  <si>
    <t>Oct '18</t>
  </si>
  <si>
    <t>Dec '18</t>
  </si>
  <si>
    <t>YTD</t>
  </si>
  <si>
    <t>Inc / Exp</t>
  </si>
  <si>
    <t>2018</t>
  </si>
  <si>
    <t>7310.00 · Pool Maint Contract</t>
  </si>
  <si>
    <t>7110.99 · Miscel Grounds Sups</t>
  </si>
  <si>
    <t>7114.01 · Irrigation Sups/Repair</t>
  </si>
  <si>
    <t>7880.00 · Office Sups, Postage, etc</t>
  </si>
  <si>
    <t>Remaining</t>
  </si>
  <si>
    <t>%</t>
  </si>
  <si>
    <t>Nov '18</t>
  </si>
  <si>
    <t>This results from switching to prepaid insurance'</t>
  </si>
  <si>
    <t>This continues to grow negatively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</si>
</sst>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#%_);\(#,##0.0#%\)"/>
  </numFmts>
  <fonts count="7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Copperplate Gothic Light"/>
      <family val="2"/>
    </font>
    <font>
      <sz val="8"/>
      <color rgb="FF000000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rgb="FFFFFF0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2" borderId="0" applyNumberFormat="0" applyBorder="0" applyAlignment="0" applyProtection="0"/>
    <xf numFmtId="0" fontId="6" fillId="3" borderId="0" applyNumberFormat="0" applyBorder="0" applyAlignment="0" applyProtection="0"/>
  </cellStyleXfs>
  <cellXfs count="32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center"/>
    </xf>
    <xf numFmtId="0" fontId="1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49" fontId="2" fillId="0" borderId="0" xfId="0" applyNumberFormat="1" applyFont="1" applyBorder="1" applyAlignment="1">
      <alignment horizontal="center" shrinkToFit="1"/>
    </xf>
    <xf numFmtId="49" fontId="2" fillId="0" borderId="1" xfId="0" applyNumberFormat="1" applyFont="1" applyBorder="1" applyAlignment="1">
      <alignment horizontal="center" shrinkToFit="1"/>
    </xf>
    <xf numFmtId="39" fontId="3" fillId="0" borderId="0" xfId="0" applyNumberFormat="1" applyFont="1" applyAlignment="1">
      <alignment shrinkToFit="1"/>
    </xf>
    <xf numFmtId="164" fontId="3" fillId="0" borderId="0" xfId="0" applyNumberFormat="1" applyFont="1" applyAlignment="1">
      <alignment shrinkToFit="1"/>
    </xf>
    <xf numFmtId="0" fontId="4" fillId="0" borderId="0" xfId="0" applyFont="1" applyAlignment="1">
      <alignment shrinkToFit="1"/>
    </xf>
    <xf numFmtId="39" fontId="3" fillId="0" borderId="2" xfId="0" applyNumberFormat="1" applyFont="1" applyBorder="1" applyAlignment="1">
      <alignment shrinkToFit="1"/>
    </xf>
    <xf numFmtId="164" fontId="3" fillId="0" borderId="2" xfId="0" applyNumberFormat="1" applyFont="1" applyBorder="1" applyAlignment="1">
      <alignment shrinkToFit="1"/>
    </xf>
    <xf numFmtId="39" fontId="3" fillId="0" borderId="0" xfId="0" applyNumberFormat="1" applyFont="1" applyBorder="1" applyAlignment="1">
      <alignment shrinkToFit="1"/>
    </xf>
    <xf numFmtId="164" fontId="3" fillId="0" borderId="0" xfId="0" applyNumberFormat="1" applyFont="1" applyBorder="1" applyAlignment="1">
      <alignment shrinkToFit="1"/>
    </xf>
    <xf numFmtId="39" fontId="3" fillId="0" borderId="3" xfId="0" applyNumberFormat="1" applyFont="1" applyBorder="1" applyAlignment="1">
      <alignment shrinkToFit="1"/>
    </xf>
    <xf numFmtId="164" fontId="3" fillId="0" borderId="3" xfId="0" applyNumberFormat="1" applyFont="1" applyBorder="1" applyAlignment="1">
      <alignment shrinkToFit="1"/>
    </xf>
    <xf numFmtId="39" fontId="3" fillId="0" borderId="4" xfId="0" applyNumberFormat="1" applyFont="1" applyBorder="1" applyAlignment="1">
      <alignment shrinkToFit="1"/>
    </xf>
    <xf numFmtId="164" fontId="3" fillId="0" borderId="4" xfId="0" applyNumberFormat="1" applyFont="1" applyBorder="1" applyAlignment="1">
      <alignment shrinkToFit="1"/>
    </xf>
    <xf numFmtId="39" fontId="1" fillId="0" borderId="4" xfId="0" applyNumberFormat="1" applyFont="1" applyBorder="1" applyAlignment="1">
      <alignment shrinkToFit="1"/>
    </xf>
    <xf numFmtId="0" fontId="1" fillId="0" borderId="0" xfId="0" applyFont="1" applyAlignment="1">
      <alignment shrinkToFit="1"/>
    </xf>
    <xf numFmtId="0" fontId="4" fillId="0" borderId="0" xfId="0" applyNumberFormat="1" applyFont="1" applyAlignment="1">
      <alignment shrinkToFit="1"/>
    </xf>
    <xf numFmtId="39" fontId="3" fillId="4" borderId="0" xfId="0" applyNumberFormat="1" applyFont="1" applyFill="1" applyAlignment="1">
      <alignment shrinkToFit="1"/>
    </xf>
    <xf numFmtId="39" fontId="1" fillId="4" borderId="4" xfId="0" applyNumberFormat="1" applyFont="1" applyFill="1" applyBorder="1" applyAlignment="1">
      <alignment shrinkToFit="1"/>
    </xf>
    <xf numFmtId="4" fontId="0" fillId="0" borderId="2" xfId="0" applyNumberFormat="1" applyBorder="1"/>
    <xf numFmtId="39" fontId="5" fillId="0" borderId="2" xfId="1" applyNumberFormat="1" applyFill="1" applyBorder="1" applyAlignment="1">
      <alignment shrinkToFit="1"/>
    </xf>
    <xf numFmtId="39" fontId="5" fillId="5" borderId="0" xfId="1" applyNumberFormat="1" applyFill="1" applyAlignment="1">
      <alignment shrinkToFit="1"/>
    </xf>
    <xf numFmtId="39" fontId="3" fillId="5" borderId="0" xfId="0" applyNumberFormat="1" applyFont="1" applyFill="1" applyAlignment="1">
      <alignment shrinkToFit="1"/>
    </xf>
    <xf numFmtId="0" fontId="4" fillId="0" borderId="0" xfId="0" applyFont="1" applyFill="1"/>
    <xf numFmtId="39" fontId="6" fillId="6" borderId="2" xfId="2" applyNumberFormat="1" applyFill="1" applyBorder="1" applyAlignment="1">
      <alignment shrinkToFit="1"/>
    </xf>
    <xf numFmtId="49" fontId="2" fillId="0" borderId="0" xfId="0" applyNumberFormat="1" applyFont="1" applyBorder="1" applyAlignment="1">
      <alignment horizontal="center" shrinkToFit="1"/>
    </xf>
  </cellXfs>
  <cellStyles count="3">
    <cellStyle name="40% - Accent1" xfId="1" builtinId="31"/>
    <cellStyle name="Accent2" xfId="2" builtinId="3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3</xdr:col>
          <xdr:colOff>571500</xdr:colOff>
          <xdr:row>1</xdr:row>
          <xdr:rowOff>85725</xdr:rowOff>
        </xdr:to>
        <xdr:sp macro="" textlink="">
          <xdr:nvSpPr>
            <xdr:cNvPr id="1025" name="FILTER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3</xdr:col>
          <xdr:colOff>571500</xdr:colOff>
          <xdr:row>1</xdr:row>
          <xdr:rowOff>85725</xdr:rowOff>
        </xdr:to>
        <xdr:sp macro="" textlink="">
          <xdr:nvSpPr>
            <xdr:cNvPr id="1026" name="HEADER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50"/>
  <sheetViews>
    <sheetView tabSelected="1" zoomScaleNormal="100" workbookViewId="0">
      <pane xSplit="4" ySplit="2" topLeftCell="E29" activePane="bottomRight" state="frozenSplit"/>
      <selection pane="topRight" activeCell="E1" sqref="E1"/>
      <selection pane="bottomLeft" activeCell="A3" sqref="A3"/>
      <selection pane="bottomRight" activeCell="U44" sqref="U44"/>
    </sheetView>
  </sheetViews>
  <sheetFormatPr defaultRowHeight="11.25" x14ac:dyDescent="0.2"/>
  <cols>
    <col min="1" max="3" width="1.7109375" style="4" customWidth="1"/>
    <col min="4" max="4" width="23.7109375" style="4" customWidth="1"/>
    <col min="5" max="20" width="8.28515625" style="22" customWidth="1"/>
    <col min="21" max="21" width="8.28515625" style="5" customWidth="1"/>
    <col min="22" max="16384" width="9.140625" style="5"/>
  </cols>
  <sheetData>
    <row r="1" spans="1:20" x14ac:dyDescent="0.2">
      <c r="A1" s="1"/>
      <c r="B1" s="1"/>
      <c r="C1" s="1"/>
      <c r="D1" s="1"/>
      <c r="E1" s="31" t="s">
        <v>44</v>
      </c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7" t="s">
        <v>56</v>
      </c>
      <c r="R1" s="7" t="s">
        <v>58</v>
      </c>
      <c r="S1" s="31" t="s">
        <v>63</v>
      </c>
      <c r="T1" s="31"/>
    </row>
    <row r="2" spans="1:20" s="6" customFormat="1" x14ac:dyDescent="0.2">
      <c r="A2" s="3"/>
      <c r="B2" s="3"/>
      <c r="C2" s="3"/>
      <c r="D2" s="3"/>
      <c r="E2" s="8" t="s">
        <v>45</v>
      </c>
      <c r="F2" s="8" t="s">
        <v>46</v>
      </c>
      <c r="G2" s="8" t="s">
        <v>47</v>
      </c>
      <c r="H2" s="8" t="s">
        <v>48</v>
      </c>
      <c r="I2" s="8" t="s">
        <v>49</v>
      </c>
      <c r="J2" s="8" t="s">
        <v>50</v>
      </c>
      <c r="K2" s="8" t="s">
        <v>51</v>
      </c>
      <c r="L2" s="8" t="s">
        <v>52</v>
      </c>
      <c r="M2" s="8" t="s">
        <v>53</v>
      </c>
      <c r="N2" s="8" t="s">
        <v>54</v>
      </c>
      <c r="O2" s="8" t="s">
        <v>65</v>
      </c>
      <c r="P2" s="8" t="s">
        <v>55</v>
      </c>
      <c r="Q2" s="8" t="s">
        <v>57</v>
      </c>
      <c r="R2" s="8" t="s">
        <v>0</v>
      </c>
      <c r="S2" s="8" t="s">
        <v>0</v>
      </c>
      <c r="T2" s="8" t="s">
        <v>64</v>
      </c>
    </row>
    <row r="3" spans="1:20" x14ac:dyDescent="0.2">
      <c r="A3" s="1"/>
      <c r="B3" s="1" t="s">
        <v>1</v>
      </c>
      <c r="C3" s="1"/>
      <c r="D3" s="1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10"/>
    </row>
    <row r="4" spans="1:20" x14ac:dyDescent="0.2">
      <c r="A4" s="1"/>
      <c r="B4" s="1"/>
      <c r="C4" s="1" t="s">
        <v>2</v>
      </c>
      <c r="D4" s="1"/>
      <c r="E4" s="9">
        <v>8066.75</v>
      </c>
      <c r="F4" s="9">
        <v>8066.75</v>
      </c>
      <c r="G4" s="9">
        <v>8066.75</v>
      </c>
      <c r="H4" s="9">
        <v>8066.75</v>
      </c>
      <c r="I4" s="9">
        <v>8066.75</v>
      </c>
      <c r="J4" s="9">
        <v>8066.75</v>
      </c>
      <c r="K4" s="9">
        <v>8066.75</v>
      </c>
      <c r="L4" s="9">
        <v>8066.75</v>
      </c>
      <c r="M4" s="9">
        <v>8066.75</v>
      </c>
      <c r="N4" s="9">
        <v>8066.75</v>
      </c>
      <c r="O4" s="9">
        <v>8066.75</v>
      </c>
      <c r="P4" s="9">
        <v>8066.75</v>
      </c>
      <c r="Q4" s="9">
        <f>ROUND(E4+F4+G4+H4+I4+J4+K4+L4+M4+N4+O4+P4,5)</f>
        <v>96801</v>
      </c>
      <c r="R4" s="9">
        <v>96801</v>
      </c>
      <c r="S4" s="9">
        <f>ROUND((R4-Q4),5)</f>
        <v>0</v>
      </c>
      <c r="T4" s="11"/>
    </row>
    <row r="5" spans="1:20" x14ac:dyDescent="0.2">
      <c r="A5" s="1"/>
      <c r="B5" s="1"/>
      <c r="C5" s="1" t="s">
        <v>3</v>
      </c>
      <c r="D5" s="1"/>
      <c r="E5" s="9">
        <v>10447.75</v>
      </c>
      <c r="F5" s="9">
        <v>0</v>
      </c>
      <c r="G5" s="9">
        <v>0</v>
      </c>
      <c r="H5" s="9">
        <v>10447.75</v>
      </c>
      <c r="I5" s="9">
        <v>0</v>
      </c>
      <c r="J5" s="9">
        <v>0</v>
      </c>
      <c r="K5" s="9">
        <v>10447.75</v>
      </c>
      <c r="L5" s="9">
        <v>0</v>
      </c>
      <c r="M5" s="9">
        <v>0</v>
      </c>
      <c r="N5" s="9">
        <v>10447.75</v>
      </c>
      <c r="O5" s="9">
        <v>0</v>
      </c>
      <c r="P5" s="9">
        <v>0</v>
      </c>
      <c r="Q5" s="9">
        <f t="shared" ref="Q5:Q12" si="0">ROUND(E5+F5+G5+H5+I5+J5+K5+L5+M5+N5+O5+P5,5)</f>
        <v>41791</v>
      </c>
      <c r="R5" s="9">
        <v>41791</v>
      </c>
      <c r="S5" s="9">
        <f t="shared" ref="S5:S12" si="1">ROUND((R5-Q5),5)</f>
        <v>0</v>
      </c>
      <c r="T5" s="11"/>
    </row>
    <row r="6" spans="1:20" x14ac:dyDescent="0.2">
      <c r="A6" s="1"/>
      <c r="B6" s="1"/>
      <c r="C6" s="1" t="s">
        <v>4</v>
      </c>
      <c r="D6" s="1"/>
      <c r="E6" s="9">
        <v>50</v>
      </c>
      <c r="F6" s="9">
        <v>0</v>
      </c>
      <c r="G6" s="9">
        <v>50</v>
      </c>
      <c r="H6" s="9">
        <v>50</v>
      </c>
      <c r="I6" s="9">
        <v>100</v>
      </c>
      <c r="J6" s="9">
        <v>50</v>
      </c>
      <c r="K6" s="9">
        <v>50</v>
      </c>
      <c r="L6" s="9">
        <v>0</v>
      </c>
      <c r="M6" s="9">
        <v>0</v>
      </c>
      <c r="N6" s="9">
        <v>50</v>
      </c>
      <c r="O6" s="9">
        <v>50</v>
      </c>
      <c r="P6" s="9">
        <v>50</v>
      </c>
      <c r="Q6" s="9">
        <f t="shared" si="0"/>
        <v>500</v>
      </c>
      <c r="R6" s="9">
        <v>500</v>
      </c>
      <c r="S6" s="9">
        <f t="shared" si="1"/>
        <v>0</v>
      </c>
      <c r="T6" s="11"/>
    </row>
    <row r="7" spans="1:20" x14ac:dyDescent="0.2">
      <c r="A7" s="1"/>
      <c r="B7" s="1"/>
      <c r="C7" s="1" t="s">
        <v>5</v>
      </c>
      <c r="D7" s="1"/>
      <c r="E7" s="9">
        <v>0</v>
      </c>
      <c r="F7" s="9">
        <v>107.34</v>
      </c>
      <c r="G7" s="9">
        <v>-13.48</v>
      </c>
      <c r="H7" s="9">
        <v>-8.91</v>
      </c>
      <c r="I7" s="9">
        <v>-30.37</v>
      </c>
      <c r="J7" s="9"/>
      <c r="K7" s="9">
        <v>117.12</v>
      </c>
      <c r="L7" s="9">
        <v>20</v>
      </c>
      <c r="M7" s="9"/>
      <c r="N7" s="9"/>
      <c r="O7" s="9"/>
      <c r="P7" s="9"/>
      <c r="Q7" s="9">
        <f t="shared" si="0"/>
        <v>191.7</v>
      </c>
      <c r="R7" s="9">
        <v>0</v>
      </c>
      <c r="S7" s="9">
        <f t="shared" si="1"/>
        <v>-191.7</v>
      </c>
      <c r="T7" s="11"/>
    </row>
    <row r="8" spans="1:20" x14ac:dyDescent="0.2">
      <c r="A8" s="1"/>
      <c r="B8" s="1"/>
      <c r="C8" s="1" t="s">
        <v>6</v>
      </c>
      <c r="D8" s="1"/>
      <c r="E8" s="9">
        <v>0</v>
      </c>
      <c r="F8" s="9">
        <v>300</v>
      </c>
      <c r="G8" s="9">
        <v>0</v>
      </c>
      <c r="H8" s="9">
        <v>0</v>
      </c>
      <c r="I8" s="9"/>
      <c r="J8" s="9"/>
      <c r="K8" s="9"/>
      <c r="L8" s="9"/>
      <c r="M8" s="9"/>
      <c r="N8" s="9"/>
      <c r="O8" s="9"/>
      <c r="P8" s="9"/>
      <c r="Q8" s="9">
        <f t="shared" si="0"/>
        <v>300</v>
      </c>
      <c r="R8" s="9">
        <v>0</v>
      </c>
      <c r="S8" s="9">
        <f t="shared" si="1"/>
        <v>-300</v>
      </c>
      <c r="T8" s="11"/>
    </row>
    <row r="9" spans="1:20" x14ac:dyDescent="0.2">
      <c r="A9" s="1"/>
      <c r="B9" s="1"/>
      <c r="C9" s="1" t="s">
        <v>7</v>
      </c>
      <c r="D9" s="1"/>
      <c r="E9" s="9">
        <v>1.1000000000000001</v>
      </c>
      <c r="F9" s="9">
        <v>0.86</v>
      </c>
      <c r="G9" s="9">
        <v>0.8</v>
      </c>
      <c r="H9" s="9">
        <v>1.1299999999999999</v>
      </c>
      <c r="I9" s="9">
        <v>0.81</v>
      </c>
      <c r="J9" s="9">
        <v>0.62</v>
      </c>
      <c r="K9" s="9">
        <v>1.01</v>
      </c>
      <c r="L9" s="9">
        <v>0.56000000000000005</v>
      </c>
      <c r="M9" s="9">
        <v>0.28000000000000003</v>
      </c>
      <c r="N9" s="9">
        <v>0.94</v>
      </c>
      <c r="O9" s="9">
        <v>0.84</v>
      </c>
      <c r="P9" s="9">
        <v>0.76</v>
      </c>
      <c r="Q9" s="9">
        <f t="shared" si="0"/>
        <v>9.7100000000000009</v>
      </c>
      <c r="R9" s="9">
        <v>0</v>
      </c>
      <c r="S9" s="9">
        <f t="shared" si="1"/>
        <v>-9.7100000000000009</v>
      </c>
      <c r="T9" s="11"/>
    </row>
    <row r="10" spans="1:20" x14ac:dyDescent="0.2">
      <c r="A10" s="1"/>
      <c r="B10" s="1"/>
      <c r="C10" s="1" t="s">
        <v>8</v>
      </c>
      <c r="D10" s="1"/>
      <c r="E10" s="9">
        <v>11.1</v>
      </c>
      <c r="F10" s="9">
        <v>9.6300000000000008</v>
      </c>
      <c r="G10" s="9">
        <v>6.52</v>
      </c>
      <c r="H10" s="9">
        <v>5.97</v>
      </c>
      <c r="I10" s="9">
        <v>6.59</v>
      </c>
      <c r="J10" s="9">
        <v>6.49</v>
      </c>
      <c r="K10" s="9">
        <v>7.14</v>
      </c>
      <c r="L10" s="9">
        <v>4.07</v>
      </c>
      <c r="M10" s="9">
        <v>1.39</v>
      </c>
      <c r="N10" s="9"/>
      <c r="O10" s="9"/>
      <c r="P10" s="9"/>
      <c r="Q10" s="9">
        <f t="shared" si="0"/>
        <v>58.9</v>
      </c>
      <c r="R10" s="9">
        <v>0</v>
      </c>
      <c r="S10" s="9">
        <f t="shared" si="1"/>
        <v>-58.9</v>
      </c>
      <c r="T10" s="11"/>
    </row>
    <row r="11" spans="1:20" ht="12" thickBot="1" x14ac:dyDescent="0.25">
      <c r="A11" s="1"/>
      <c r="B11" s="1"/>
      <c r="C11" s="1" t="s">
        <v>9</v>
      </c>
      <c r="D11" s="1"/>
      <c r="E11" s="12">
        <v>254.17</v>
      </c>
      <c r="F11" s="12">
        <v>688.33</v>
      </c>
      <c r="G11" s="12">
        <v>471.25</v>
      </c>
      <c r="H11" s="12">
        <v>471.25</v>
      </c>
      <c r="I11" s="12">
        <v>471.25</v>
      </c>
      <c r="J11" s="12">
        <v>471.25</v>
      </c>
      <c r="K11" s="12">
        <v>471.25</v>
      </c>
      <c r="L11" s="12">
        <v>471.25</v>
      </c>
      <c r="M11" s="12">
        <v>471.25</v>
      </c>
      <c r="N11" s="12">
        <v>471.25</v>
      </c>
      <c r="O11" s="12">
        <v>471.25</v>
      </c>
      <c r="P11" s="12">
        <v>471.25</v>
      </c>
      <c r="Q11" s="12">
        <f t="shared" si="0"/>
        <v>5655</v>
      </c>
      <c r="R11" s="12">
        <v>5655</v>
      </c>
      <c r="S11" s="12">
        <f t="shared" si="1"/>
        <v>0</v>
      </c>
      <c r="T11" s="11"/>
    </row>
    <row r="12" spans="1:20" x14ac:dyDescent="0.2">
      <c r="A12" s="1"/>
      <c r="B12" s="1" t="s">
        <v>10</v>
      </c>
      <c r="C12" s="1"/>
      <c r="D12" s="1"/>
      <c r="E12" s="9">
        <f>ROUND(SUM(E3:E11),5)</f>
        <v>18830.87</v>
      </c>
      <c r="F12" s="9">
        <f>ROUND(SUM(F3:F11),5)</f>
        <v>9172.91</v>
      </c>
      <c r="G12" s="9">
        <f>ROUND(SUM(G3:G11),5)</f>
        <v>8581.84</v>
      </c>
      <c r="H12" s="9">
        <f t="shared" ref="H12:P12" si="2">ROUND(SUM(H3:H11),5)</f>
        <v>19033.939999999999</v>
      </c>
      <c r="I12" s="9">
        <f t="shared" si="2"/>
        <v>8615.0300000000007</v>
      </c>
      <c r="J12" s="9">
        <f t="shared" si="2"/>
        <v>8595.11</v>
      </c>
      <c r="K12" s="9">
        <f t="shared" si="2"/>
        <v>19161.02</v>
      </c>
      <c r="L12" s="9">
        <f t="shared" si="2"/>
        <v>8562.6299999999992</v>
      </c>
      <c r="M12" s="9">
        <f t="shared" si="2"/>
        <v>8539.67</v>
      </c>
      <c r="N12" s="9">
        <f t="shared" si="2"/>
        <v>19036.689999999999</v>
      </c>
      <c r="O12" s="9">
        <f t="shared" si="2"/>
        <v>8588.84</v>
      </c>
      <c r="P12" s="9">
        <f t="shared" si="2"/>
        <v>8588.76</v>
      </c>
      <c r="Q12" s="9">
        <f t="shared" si="0"/>
        <v>145307.31</v>
      </c>
      <c r="R12" s="9">
        <f>ROUND(SUM(R3:R11),5)</f>
        <v>144747</v>
      </c>
      <c r="S12" s="9">
        <f t="shared" si="1"/>
        <v>-560.30999999999995</v>
      </c>
      <c r="T12" s="11"/>
    </row>
    <row r="13" spans="1:20" ht="24" customHeight="1" x14ac:dyDescent="0.2">
      <c r="A13" s="1"/>
      <c r="B13" s="1" t="s">
        <v>11</v>
      </c>
      <c r="C13" s="1"/>
      <c r="D13" s="1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0"/>
    </row>
    <row r="14" spans="1:20" x14ac:dyDescent="0.2">
      <c r="A14" s="1"/>
      <c r="B14" s="1"/>
      <c r="C14" s="1" t="s">
        <v>12</v>
      </c>
      <c r="D14" s="1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</row>
    <row r="15" spans="1:20" x14ac:dyDescent="0.2">
      <c r="A15" s="1"/>
      <c r="B15" s="1"/>
      <c r="C15" s="1"/>
      <c r="D15" s="1" t="s">
        <v>13</v>
      </c>
      <c r="E15" s="9">
        <v>3650</v>
      </c>
      <c r="F15" s="9">
        <v>3650</v>
      </c>
      <c r="G15" s="9">
        <v>3650</v>
      </c>
      <c r="H15" s="9">
        <v>3650</v>
      </c>
      <c r="I15" s="9">
        <v>3650</v>
      </c>
      <c r="J15" s="9">
        <v>3650</v>
      </c>
      <c r="K15" s="9">
        <v>3650</v>
      </c>
      <c r="L15" s="9">
        <v>3650</v>
      </c>
      <c r="M15" s="9">
        <v>3650</v>
      </c>
      <c r="N15" s="9">
        <v>3650</v>
      </c>
      <c r="O15" s="9">
        <v>3650</v>
      </c>
      <c r="P15" s="9">
        <v>3650</v>
      </c>
      <c r="Q15" s="9">
        <f t="shared" ref="Q15:Q19" si="3">ROUND(E15+F15+G15+H15+I15+J15+K15+L15+M15+N15+O15+P15,5)</f>
        <v>43800</v>
      </c>
      <c r="R15" s="9">
        <v>43800</v>
      </c>
      <c r="S15" s="9">
        <f t="shared" ref="S15:S19" si="4">ROUND((R15-Q15),5)</f>
        <v>0</v>
      </c>
      <c r="T15" s="10">
        <f t="shared" ref="T15:T19" si="5">ROUND(IF(R15=0, IF(S15=0, 0, 1), S15/R15),5)</f>
        <v>0</v>
      </c>
    </row>
    <row r="16" spans="1:20" ht="15" x14ac:dyDescent="0.25">
      <c r="A16" s="1"/>
      <c r="B16" s="1"/>
      <c r="C16" s="1"/>
      <c r="D16" s="1" t="s">
        <v>60</v>
      </c>
      <c r="E16" s="9">
        <v>0</v>
      </c>
      <c r="F16" s="9">
        <v>0</v>
      </c>
      <c r="G16" s="9">
        <v>0</v>
      </c>
      <c r="H16" s="9">
        <v>0</v>
      </c>
      <c r="I16" s="9">
        <v>347.98</v>
      </c>
      <c r="J16" s="9">
        <v>48.12</v>
      </c>
      <c r="K16" s="9">
        <v>185</v>
      </c>
      <c r="L16" s="9">
        <v>0</v>
      </c>
      <c r="M16" s="9">
        <v>0</v>
      </c>
      <c r="N16" s="9">
        <v>50</v>
      </c>
      <c r="O16" s="9">
        <v>50</v>
      </c>
      <c r="P16" s="9">
        <v>50</v>
      </c>
      <c r="Q16" s="27">
        <f>ROUND(E16+F16+G16+H16+I16+J16+K16+L16+M16+N16+O16+P16,5)</f>
        <v>731.1</v>
      </c>
      <c r="R16" s="27">
        <v>3000</v>
      </c>
      <c r="S16" s="27">
        <f t="shared" si="4"/>
        <v>2268.9</v>
      </c>
      <c r="T16" s="10">
        <f t="shared" si="5"/>
        <v>0.75629999999999997</v>
      </c>
    </row>
    <row r="17" spans="1:22" x14ac:dyDescent="0.2">
      <c r="A17" s="1"/>
      <c r="B17" s="1"/>
      <c r="C17" s="1"/>
      <c r="D17" s="1" t="s">
        <v>14</v>
      </c>
      <c r="E17" s="9">
        <v>210</v>
      </c>
      <c r="F17" s="9">
        <v>210</v>
      </c>
      <c r="G17" s="9">
        <v>210</v>
      </c>
      <c r="H17" s="9">
        <v>210</v>
      </c>
      <c r="I17" s="9">
        <v>210</v>
      </c>
      <c r="J17" s="9">
        <v>210</v>
      </c>
      <c r="K17" s="9">
        <v>210</v>
      </c>
      <c r="L17" s="9">
        <v>210</v>
      </c>
      <c r="M17" s="9">
        <v>210</v>
      </c>
      <c r="N17" s="9">
        <v>210</v>
      </c>
      <c r="O17" s="9">
        <v>210</v>
      </c>
      <c r="P17" s="9">
        <v>210</v>
      </c>
      <c r="Q17" s="9">
        <f t="shared" si="3"/>
        <v>2520</v>
      </c>
      <c r="R17" s="9">
        <v>2920</v>
      </c>
      <c r="S17" s="9">
        <f t="shared" si="4"/>
        <v>400</v>
      </c>
      <c r="T17" s="10">
        <f t="shared" si="5"/>
        <v>0.13699</v>
      </c>
    </row>
    <row r="18" spans="1:22" ht="15.75" thickBot="1" x14ac:dyDescent="0.3">
      <c r="A18" s="1"/>
      <c r="B18" s="1"/>
      <c r="C18" s="1"/>
      <c r="D18" s="1" t="s">
        <v>61</v>
      </c>
      <c r="E18" s="12">
        <v>0</v>
      </c>
      <c r="F18" s="12">
        <v>0</v>
      </c>
      <c r="G18" s="12">
        <v>0</v>
      </c>
      <c r="H18" s="12">
        <v>550</v>
      </c>
      <c r="I18" s="12">
        <v>112.22</v>
      </c>
      <c r="J18" s="12">
        <v>0</v>
      </c>
      <c r="K18" s="12">
        <v>0</v>
      </c>
      <c r="L18" s="12">
        <v>0</v>
      </c>
      <c r="M18" s="12">
        <v>0</v>
      </c>
      <c r="N18" s="12">
        <v>25</v>
      </c>
      <c r="O18" s="12">
        <v>25</v>
      </c>
      <c r="P18" s="12">
        <v>25</v>
      </c>
      <c r="Q18" s="26">
        <f t="shared" si="3"/>
        <v>737.22</v>
      </c>
      <c r="R18" s="26">
        <v>1000</v>
      </c>
      <c r="S18" s="26">
        <f t="shared" si="4"/>
        <v>262.77999999999997</v>
      </c>
      <c r="T18" s="13">
        <f t="shared" si="5"/>
        <v>0.26278000000000001</v>
      </c>
    </row>
    <row r="19" spans="1:22" x14ac:dyDescent="0.2">
      <c r="A19" s="1"/>
      <c r="B19" s="1"/>
      <c r="C19" s="1" t="s">
        <v>15</v>
      </c>
      <c r="D19" s="1"/>
      <c r="E19" s="9">
        <f t="shared" ref="E19:P19" si="6">ROUND(SUM(E14:E18),5)</f>
        <v>3860</v>
      </c>
      <c r="F19" s="9">
        <f t="shared" si="6"/>
        <v>3860</v>
      </c>
      <c r="G19" s="9">
        <f t="shared" si="6"/>
        <v>3860</v>
      </c>
      <c r="H19" s="9">
        <f t="shared" si="6"/>
        <v>4410</v>
      </c>
      <c r="I19" s="9">
        <f t="shared" si="6"/>
        <v>4320.2</v>
      </c>
      <c r="J19" s="9">
        <f t="shared" si="6"/>
        <v>3908.12</v>
      </c>
      <c r="K19" s="9">
        <f t="shared" si="6"/>
        <v>4045</v>
      </c>
      <c r="L19" s="9">
        <f t="shared" si="6"/>
        <v>3860</v>
      </c>
      <c r="M19" s="9">
        <f t="shared" si="6"/>
        <v>3860</v>
      </c>
      <c r="N19" s="9">
        <f t="shared" si="6"/>
        <v>3935</v>
      </c>
      <c r="O19" s="9">
        <f t="shared" si="6"/>
        <v>3935</v>
      </c>
      <c r="P19" s="9">
        <f t="shared" si="6"/>
        <v>3935</v>
      </c>
      <c r="Q19" s="9">
        <f t="shared" si="3"/>
        <v>47788.32</v>
      </c>
      <c r="R19" s="9">
        <f>ROUND(SUM(R14:R18),5)</f>
        <v>50720</v>
      </c>
      <c r="S19" s="9">
        <f t="shared" si="4"/>
        <v>2931.68</v>
      </c>
      <c r="T19" s="10">
        <f t="shared" si="5"/>
        <v>5.7799999999999997E-2</v>
      </c>
      <c r="V19" s="29"/>
    </row>
    <row r="20" spans="1:22" ht="24" customHeight="1" x14ac:dyDescent="0.2">
      <c r="A20" s="1"/>
      <c r="B20" s="1"/>
      <c r="C20" s="1" t="s">
        <v>16</v>
      </c>
      <c r="D20" s="1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0"/>
    </row>
    <row r="21" spans="1:22" ht="12" thickBot="1" x14ac:dyDescent="0.25">
      <c r="A21" s="1"/>
      <c r="B21" s="1"/>
      <c r="C21" s="1"/>
      <c r="D21" s="1" t="s">
        <v>17</v>
      </c>
      <c r="E21" s="12">
        <v>0</v>
      </c>
      <c r="F21" s="12">
        <v>186.09</v>
      </c>
      <c r="G21" s="12">
        <v>838.34</v>
      </c>
      <c r="H21" s="12">
        <v>166.81</v>
      </c>
      <c r="I21" s="12">
        <v>526.01</v>
      </c>
      <c r="J21" s="12">
        <v>114.82</v>
      </c>
      <c r="K21" s="12">
        <v>317.35000000000002</v>
      </c>
      <c r="L21" s="12">
        <v>85.41</v>
      </c>
      <c r="M21" s="12">
        <v>90.63</v>
      </c>
      <c r="N21" s="12">
        <v>200</v>
      </c>
      <c r="O21" s="12">
        <v>300</v>
      </c>
      <c r="P21" s="12">
        <v>200</v>
      </c>
      <c r="Q21" s="12">
        <f t="shared" ref="Q21:Q22" si="7">ROUND(E21+F21+G21+H21+I21+J21+K21+L21+M21+N21+O21+P21,5)</f>
        <v>3025.46</v>
      </c>
      <c r="R21" s="12">
        <v>3600</v>
      </c>
      <c r="S21" s="12">
        <f t="shared" ref="S21:S22" si="8">ROUND((R21-Q21),5)</f>
        <v>574.54</v>
      </c>
      <c r="T21" s="13">
        <f t="shared" ref="T21:T22" si="9">ROUND(IF(R21=0, IF(S21=0, 0, 1), S21/R21),5)</f>
        <v>0.15959000000000001</v>
      </c>
    </row>
    <row r="22" spans="1:22" x14ac:dyDescent="0.2">
      <c r="A22" s="1"/>
      <c r="B22" s="1"/>
      <c r="C22" s="1" t="s">
        <v>18</v>
      </c>
      <c r="D22" s="1"/>
      <c r="E22" s="9">
        <f>ROUND(SUM(E20:E21),5)</f>
        <v>0</v>
      </c>
      <c r="F22" s="9">
        <f>ROUND(SUM(F20:F21),5)</f>
        <v>186.09</v>
      </c>
      <c r="G22" s="9">
        <f>ROUND(SUM(G20:G21),5)</f>
        <v>838.34</v>
      </c>
      <c r="H22" s="9">
        <f t="shared" ref="H22:P22" si="10">ROUND(SUM(H20:H21),5)</f>
        <v>166.81</v>
      </c>
      <c r="I22" s="9">
        <f t="shared" si="10"/>
        <v>526.01</v>
      </c>
      <c r="J22" s="9">
        <f t="shared" si="10"/>
        <v>114.82</v>
      </c>
      <c r="K22" s="9">
        <f t="shared" si="10"/>
        <v>317.35000000000002</v>
      </c>
      <c r="L22" s="9">
        <f t="shared" si="10"/>
        <v>85.41</v>
      </c>
      <c r="M22" s="9">
        <f t="shared" si="10"/>
        <v>90.63</v>
      </c>
      <c r="N22" s="9">
        <f t="shared" si="10"/>
        <v>200</v>
      </c>
      <c r="O22" s="9">
        <f t="shared" si="10"/>
        <v>300</v>
      </c>
      <c r="P22" s="9">
        <f t="shared" si="10"/>
        <v>200</v>
      </c>
      <c r="Q22" s="9">
        <f t="shared" si="7"/>
        <v>3025.46</v>
      </c>
      <c r="R22" s="9">
        <f>ROUND(SUM(R20:R21),5)</f>
        <v>3600</v>
      </c>
      <c r="S22" s="9">
        <f t="shared" si="8"/>
        <v>574.54</v>
      </c>
      <c r="T22" s="10">
        <f t="shared" si="9"/>
        <v>0.15959000000000001</v>
      </c>
    </row>
    <row r="23" spans="1:22" ht="24" customHeight="1" x14ac:dyDescent="0.2">
      <c r="A23" s="1"/>
      <c r="B23" s="1"/>
      <c r="C23" s="1" t="s">
        <v>19</v>
      </c>
      <c r="D23" s="1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10"/>
    </row>
    <row r="24" spans="1:22" x14ac:dyDescent="0.2">
      <c r="A24" s="1"/>
      <c r="B24" s="1"/>
      <c r="C24" s="1"/>
      <c r="D24" s="1" t="s">
        <v>59</v>
      </c>
      <c r="E24" s="9">
        <v>230</v>
      </c>
      <c r="F24" s="9">
        <v>230</v>
      </c>
      <c r="G24" s="9">
        <v>230</v>
      </c>
      <c r="H24" s="9">
        <v>230</v>
      </c>
      <c r="I24" s="9">
        <v>230</v>
      </c>
      <c r="J24" s="9">
        <v>230</v>
      </c>
      <c r="K24" s="9">
        <v>230</v>
      </c>
      <c r="L24" s="9">
        <v>230</v>
      </c>
      <c r="M24" s="9">
        <v>230</v>
      </c>
      <c r="N24" s="9">
        <v>230</v>
      </c>
      <c r="O24" s="9">
        <v>230</v>
      </c>
      <c r="P24" s="9">
        <v>230</v>
      </c>
      <c r="Q24" s="9">
        <f t="shared" ref="Q24:Q29" si="11">ROUND(E24+F24+G24+H24+I24+J24+K24+L24+M24+N24+O24+P24,5)</f>
        <v>2760</v>
      </c>
      <c r="R24" s="9">
        <v>2760</v>
      </c>
      <c r="S24" s="9">
        <f t="shared" ref="S24:S29" si="12">ROUND((R24-Q24),5)</f>
        <v>0</v>
      </c>
      <c r="T24" s="10">
        <f t="shared" ref="T24:T29" si="13">ROUND(IF(R24=0, IF(S24=0, 0, 1), S24/R24),5)</f>
        <v>0</v>
      </c>
    </row>
    <row r="25" spans="1:22" x14ac:dyDescent="0.2">
      <c r="A25" s="1"/>
      <c r="B25" s="1"/>
      <c r="C25" s="1"/>
      <c r="D25" s="1" t="s">
        <v>20</v>
      </c>
      <c r="E25" s="9">
        <v>0</v>
      </c>
      <c r="F25" s="9">
        <v>0</v>
      </c>
      <c r="G25" s="9">
        <v>750</v>
      </c>
      <c r="H25" s="9">
        <v>0</v>
      </c>
      <c r="I25" s="9">
        <v>27.09</v>
      </c>
      <c r="J25" s="9">
        <v>0</v>
      </c>
      <c r="K25" s="9">
        <v>420</v>
      </c>
      <c r="L25" s="9">
        <v>0</v>
      </c>
      <c r="M25" s="9">
        <v>0</v>
      </c>
      <c r="N25" s="9">
        <v>382</v>
      </c>
      <c r="O25" s="9">
        <v>0</v>
      </c>
      <c r="P25" s="9">
        <v>0</v>
      </c>
      <c r="Q25" s="9">
        <f t="shared" si="11"/>
        <v>1579.09</v>
      </c>
      <c r="R25" s="9">
        <v>1200</v>
      </c>
      <c r="S25" s="9">
        <f t="shared" si="12"/>
        <v>-379.09</v>
      </c>
      <c r="T25" s="10">
        <f t="shared" si="13"/>
        <v>-0.31591000000000002</v>
      </c>
    </row>
    <row r="26" spans="1:22" x14ac:dyDescent="0.2">
      <c r="A26" s="1"/>
      <c r="B26" s="1"/>
      <c r="C26" s="1"/>
      <c r="D26" s="1" t="s">
        <v>21</v>
      </c>
      <c r="E26" s="9">
        <v>0</v>
      </c>
      <c r="F26" s="9">
        <v>123.04</v>
      </c>
      <c r="G26" s="9">
        <v>108.42</v>
      </c>
      <c r="H26" s="9">
        <v>17.93</v>
      </c>
      <c r="I26" s="9">
        <v>47.87</v>
      </c>
      <c r="J26" s="9">
        <v>51.35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30</v>
      </c>
      <c r="Q26" s="9">
        <f t="shared" si="11"/>
        <v>378.61</v>
      </c>
      <c r="R26" s="9">
        <v>505</v>
      </c>
      <c r="S26" s="9">
        <f t="shared" si="12"/>
        <v>126.39</v>
      </c>
      <c r="T26" s="10">
        <f t="shared" si="13"/>
        <v>0.25028</v>
      </c>
    </row>
    <row r="27" spans="1:22" x14ac:dyDescent="0.2">
      <c r="A27" s="1"/>
      <c r="B27" s="1"/>
      <c r="C27" s="1"/>
      <c r="D27" s="1" t="s">
        <v>22</v>
      </c>
      <c r="E27" s="9">
        <v>0</v>
      </c>
      <c r="F27" s="9">
        <v>80</v>
      </c>
      <c r="G27" s="9">
        <v>0</v>
      </c>
      <c r="H27" s="9">
        <v>0</v>
      </c>
      <c r="I27" s="9">
        <v>80</v>
      </c>
      <c r="J27" s="9">
        <v>0</v>
      </c>
      <c r="K27" s="9">
        <v>0</v>
      </c>
      <c r="L27" s="9">
        <v>80</v>
      </c>
      <c r="M27" s="9">
        <v>0</v>
      </c>
      <c r="N27" s="9">
        <v>0</v>
      </c>
      <c r="O27" s="9">
        <v>80</v>
      </c>
      <c r="P27" s="9">
        <v>0</v>
      </c>
      <c r="Q27" s="9">
        <f t="shared" si="11"/>
        <v>320</v>
      </c>
      <c r="R27" s="9">
        <v>400</v>
      </c>
      <c r="S27" s="9">
        <f t="shared" si="12"/>
        <v>80</v>
      </c>
      <c r="T27" s="10">
        <f t="shared" si="13"/>
        <v>0.2</v>
      </c>
    </row>
    <row r="28" spans="1:22" ht="15.75" thickBot="1" x14ac:dyDescent="0.3">
      <c r="A28" s="1"/>
      <c r="B28" s="1"/>
      <c r="C28" s="1"/>
      <c r="D28" s="1" t="s">
        <v>23</v>
      </c>
      <c r="E28" s="12">
        <v>180</v>
      </c>
      <c r="F28" s="12">
        <v>180</v>
      </c>
      <c r="G28" s="12">
        <v>225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180</v>
      </c>
      <c r="O28" s="12">
        <v>0</v>
      </c>
      <c r="P28" s="12">
        <v>180</v>
      </c>
      <c r="Q28" s="25">
        <f t="shared" si="11"/>
        <v>945</v>
      </c>
      <c r="R28" s="25">
        <v>1800</v>
      </c>
      <c r="S28" s="25">
        <f t="shared" si="12"/>
        <v>855</v>
      </c>
      <c r="T28" s="13">
        <f t="shared" si="13"/>
        <v>0.47499999999999998</v>
      </c>
    </row>
    <row r="29" spans="1:22" x14ac:dyDescent="0.2">
      <c r="A29" s="1"/>
      <c r="B29" s="1"/>
      <c r="C29" s="1" t="s">
        <v>24</v>
      </c>
      <c r="D29" s="1"/>
      <c r="E29" s="9">
        <f>ROUND(SUM(E23:E28),5)</f>
        <v>410</v>
      </c>
      <c r="F29" s="9">
        <f>ROUND(SUM(F23:F28),5)</f>
        <v>613.04</v>
      </c>
      <c r="G29" s="9">
        <f>ROUND(SUM(G23:G28),5)</f>
        <v>1313.42</v>
      </c>
      <c r="H29" s="9">
        <f t="shared" ref="H29:P29" si="14">ROUND(SUM(H23:H28),5)</f>
        <v>247.93</v>
      </c>
      <c r="I29" s="9">
        <f t="shared" si="14"/>
        <v>384.96</v>
      </c>
      <c r="J29" s="9">
        <f t="shared" si="14"/>
        <v>281.35000000000002</v>
      </c>
      <c r="K29" s="9">
        <f t="shared" si="14"/>
        <v>650</v>
      </c>
      <c r="L29" s="9">
        <f t="shared" si="14"/>
        <v>310</v>
      </c>
      <c r="M29" s="9">
        <f t="shared" si="14"/>
        <v>230</v>
      </c>
      <c r="N29" s="9">
        <f t="shared" si="14"/>
        <v>792</v>
      </c>
      <c r="O29" s="9">
        <f t="shared" si="14"/>
        <v>310</v>
      </c>
      <c r="P29" s="9">
        <f t="shared" si="14"/>
        <v>440</v>
      </c>
      <c r="Q29" s="9">
        <f t="shared" si="11"/>
        <v>5982.7</v>
      </c>
      <c r="R29" s="9">
        <f>ROUND(SUM(R23:R28),5)</f>
        <v>6665</v>
      </c>
      <c r="S29" s="9">
        <f t="shared" si="12"/>
        <v>682.3</v>
      </c>
      <c r="T29" s="10">
        <f t="shared" si="13"/>
        <v>0.10237</v>
      </c>
    </row>
    <row r="30" spans="1:22" ht="24" customHeight="1" x14ac:dyDescent="0.2">
      <c r="A30" s="1"/>
      <c r="B30" s="1"/>
      <c r="C30" s="1" t="s">
        <v>25</v>
      </c>
      <c r="D30" s="1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10"/>
    </row>
    <row r="31" spans="1:22" x14ac:dyDescent="0.2">
      <c r="A31" s="1"/>
      <c r="B31" s="1"/>
      <c r="C31" s="1"/>
      <c r="D31" s="1" t="s">
        <v>26</v>
      </c>
      <c r="E31" s="9">
        <v>636.74</v>
      </c>
      <c r="F31" s="9">
        <v>1268.48</v>
      </c>
      <c r="G31" s="9">
        <v>657.97</v>
      </c>
      <c r="H31" s="9">
        <v>661.66</v>
      </c>
      <c r="I31" s="9">
        <v>638.91999999999996</v>
      </c>
      <c r="J31" s="9">
        <v>620.74</v>
      </c>
      <c r="K31" s="9">
        <v>622.72</v>
      </c>
      <c r="L31" s="9">
        <v>633.23</v>
      </c>
      <c r="M31" s="9">
        <v>630.6</v>
      </c>
      <c r="N31" s="9">
        <v>651.46</v>
      </c>
      <c r="O31" s="9">
        <v>645.52</v>
      </c>
      <c r="P31" s="9">
        <v>660.17</v>
      </c>
      <c r="Q31" s="9">
        <f t="shared" ref="Q31:Q34" si="15">ROUND(E31+F31+G31+H31+I31+J31+K31+L31+M31+N31+O31+P31,5)</f>
        <v>8328.2099999999991</v>
      </c>
      <c r="R31" s="9">
        <v>7800</v>
      </c>
      <c r="S31" s="9">
        <f t="shared" ref="S31:S34" si="16">ROUND((R31-Q31),5)</f>
        <v>-528.21</v>
      </c>
      <c r="T31" s="10">
        <f t="shared" ref="T31:T34" si="17">ROUND(IF(R31=0, IF(S31=0, 0, 1), S31/R31),5)</f>
        <v>-6.7720000000000002E-2</v>
      </c>
    </row>
    <row r="32" spans="1:22" x14ac:dyDescent="0.2">
      <c r="A32" s="1"/>
      <c r="B32" s="1"/>
      <c r="C32" s="1"/>
      <c r="D32" s="1" t="s">
        <v>27</v>
      </c>
      <c r="E32" s="9">
        <v>692.43</v>
      </c>
      <c r="F32" s="9">
        <v>634.71</v>
      </c>
      <c r="G32" s="9">
        <v>415.76</v>
      </c>
      <c r="H32" s="9">
        <v>587.45000000000005</v>
      </c>
      <c r="I32" s="9">
        <v>484.33</v>
      </c>
      <c r="J32" s="9">
        <v>266</v>
      </c>
      <c r="K32" s="9">
        <v>358.73</v>
      </c>
      <c r="L32" s="9">
        <v>322.75</v>
      </c>
      <c r="M32" s="9">
        <v>320.19</v>
      </c>
      <c r="N32" s="9">
        <v>312.68</v>
      </c>
      <c r="O32" s="9">
        <v>463.63</v>
      </c>
      <c r="P32" s="9">
        <v>544</v>
      </c>
      <c r="Q32" s="9">
        <f t="shared" si="15"/>
        <v>5402.66</v>
      </c>
      <c r="R32" s="9">
        <v>5500</v>
      </c>
      <c r="S32" s="9">
        <f t="shared" si="16"/>
        <v>97.34</v>
      </c>
      <c r="T32" s="10">
        <f t="shared" si="17"/>
        <v>1.77E-2</v>
      </c>
    </row>
    <row r="33" spans="1:21" ht="12" thickBot="1" x14ac:dyDescent="0.25">
      <c r="A33" s="1"/>
      <c r="B33" s="1"/>
      <c r="C33" s="1"/>
      <c r="D33" s="1" t="s">
        <v>28</v>
      </c>
      <c r="E33" s="12">
        <v>10.54</v>
      </c>
      <c r="F33" s="12">
        <v>21.08</v>
      </c>
      <c r="G33" s="12">
        <v>10.54</v>
      </c>
      <c r="H33" s="12">
        <v>10.54</v>
      </c>
      <c r="I33" s="12">
        <v>10.54</v>
      </c>
      <c r="J33" s="12">
        <v>10.54</v>
      </c>
      <c r="K33" s="12">
        <v>10.54</v>
      </c>
      <c r="L33" s="12">
        <v>10.54</v>
      </c>
      <c r="M33" s="12">
        <v>10.54</v>
      </c>
      <c r="N33" s="12">
        <v>10.54</v>
      </c>
      <c r="O33" s="12">
        <v>10.54</v>
      </c>
      <c r="P33" s="12">
        <v>10.54</v>
      </c>
      <c r="Q33" s="12">
        <f t="shared" si="15"/>
        <v>137.02000000000001</v>
      </c>
      <c r="R33" s="12">
        <v>171</v>
      </c>
      <c r="S33" s="12">
        <f t="shared" si="16"/>
        <v>33.979999999999997</v>
      </c>
      <c r="T33" s="13">
        <f t="shared" si="17"/>
        <v>0.19871</v>
      </c>
    </row>
    <row r="34" spans="1:21" x14ac:dyDescent="0.2">
      <c r="A34" s="1"/>
      <c r="B34" s="1"/>
      <c r="C34" s="1" t="s">
        <v>29</v>
      </c>
      <c r="D34" s="1"/>
      <c r="E34" s="9">
        <f>ROUND(SUM(E30:E33),5)</f>
        <v>1339.71</v>
      </c>
      <c r="F34" s="9">
        <f>ROUND(SUM(F30:F33),5)</f>
        <v>1924.27</v>
      </c>
      <c r="G34" s="9">
        <f>ROUND(SUM(G30:G33),5)</f>
        <v>1084.27</v>
      </c>
      <c r="H34" s="9">
        <f t="shared" ref="H34:P34" si="18">ROUND(SUM(H30:H33),5)</f>
        <v>1259.6500000000001</v>
      </c>
      <c r="I34" s="9">
        <f t="shared" si="18"/>
        <v>1133.79</v>
      </c>
      <c r="J34" s="9">
        <f t="shared" si="18"/>
        <v>897.28</v>
      </c>
      <c r="K34" s="9">
        <f t="shared" si="18"/>
        <v>991.99</v>
      </c>
      <c r="L34" s="9">
        <f t="shared" si="18"/>
        <v>966.52</v>
      </c>
      <c r="M34" s="9">
        <f t="shared" si="18"/>
        <v>961.33</v>
      </c>
      <c r="N34" s="9">
        <f t="shared" si="18"/>
        <v>974.68</v>
      </c>
      <c r="O34" s="9">
        <f t="shared" si="18"/>
        <v>1119.69</v>
      </c>
      <c r="P34" s="9">
        <f t="shared" si="18"/>
        <v>1214.71</v>
      </c>
      <c r="Q34" s="9">
        <f t="shared" si="15"/>
        <v>13867.89</v>
      </c>
      <c r="R34" s="9">
        <f>ROUND(SUM(R30:R33),5)</f>
        <v>13471</v>
      </c>
      <c r="S34" s="9">
        <f t="shared" si="16"/>
        <v>-396.89</v>
      </c>
      <c r="T34" s="10">
        <f t="shared" si="17"/>
        <v>-2.946E-2</v>
      </c>
    </row>
    <row r="35" spans="1:21" ht="24" customHeight="1" x14ac:dyDescent="0.2">
      <c r="A35" s="1"/>
      <c r="B35" s="1"/>
      <c r="C35" s="1" t="s">
        <v>30</v>
      </c>
      <c r="D35" s="1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10"/>
    </row>
    <row r="36" spans="1:21" x14ac:dyDescent="0.2">
      <c r="A36" s="1"/>
      <c r="B36" s="1"/>
      <c r="C36" s="1"/>
      <c r="D36" s="1" t="s">
        <v>31</v>
      </c>
      <c r="E36" s="9">
        <v>0</v>
      </c>
      <c r="F36" s="9">
        <v>0</v>
      </c>
      <c r="G36" s="9">
        <v>715</v>
      </c>
      <c r="H36" s="9">
        <v>0</v>
      </c>
      <c r="I36" s="9">
        <v>-107.4</v>
      </c>
      <c r="J36" s="9">
        <v>488.43</v>
      </c>
      <c r="K36" s="9">
        <v>488.43</v>
      </c>
      <c r="L36" s="9">
        <v>488.43</v>
      </c>
      <c r="M36" s="9">
        <v>488.43</v>
      </c>
      <c r="N36" s="9">
        <v>488.43</v>
      </c>
      <c r="O36" s="9">
        <v>488.43</v>
      </c>
      <c r="P36" s="9">
        <v>488.43</v>
      </c>
      <c r="Q36" s="28">
        <f t="shared" ref="Q36:Q40" si="19">ROUND(E36+F36+G36+H36+I36+J36+K36+L36+M36+N36+O36+P36,5)</f>
        <v>4026.61</v>
      </c>
      <c r="R36" s="28">
        <v>6500</v>
      </c>
      <c r="S36" s="28">
        <f>ROUND((R36-Q36),5)</f>
        <v>2473.39</v>
      </c>
      <c r="T36" s="10">
        <f>ROUND(IF(R36=0, IF(S36=0, 0, 1), S36/R36),5)</f>
        <v>0.38052000000000002</v>
      </c>
      <c r="U36" s="5" t="s">
        <v>66</v>
      </c>
    </row>
    <row r="37" spans="1:21" x14ac:dyDescent="0.2">
      <c r="A37" s="1"/>
      <c r="B37" s="1"/>
      <c r="C37" s="1"/>
      <c r="D37" s="1" t="s">
        <v>32</v>
      </c>
      <c r="E37" s="9">
        <v>3453</v>
      </c>
      <c r="F37" s="9">
        <v>2492</v>
      </c>
      <c r="G37" s="9">
        <v>-2977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140</v>
      </c>
      <c r="O37" s="9">
        <v>140</v>
      </c>
      <c r="P37" s="9">
        <v>140</v>
      </c>
      <c r="Q37" s="9">
        <f t="shared" si="19"/>
        <v>3388</v>
      </c>
      <c r="R37" s="9">
        <v>3430</v>
      </c>
      <c r="S37" s="9">
        <f t="shared" ref="S37:S41" si="20">ROUND((R37-Q37),5)</f>
        <v>42</v>
      </c>
      <c r="T37" s="10">
        <f t="shared" ref="T37:T41" si="21">ROUND(IF(R37=0, IF(S37=0, 0, 1), S37/R37),5)</f>
        <v>1.2239999999999999E-2</v>
      </c>
    </row>
    <row r="38" spans="1:21" x14ac:dyDescent="0.2">
      <c r="A38" s="1"/>
      <c r="B38" s="1"/>
      <c r="C38" s="1"/>
      <c r="D38" s="1" t="s">
        <v>33</v>
      </c>
      <c r="E38" s="9">
        <v>0</v>
      </c>
      <c r="F38" s="9">
        <v>0</v>
      </c>
      <c r="G38" s="9">
        <v>350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f t="shared" si="19"/>
        <v>350</v>
      </c>
      <c r="R38" s="9">
        <v>350</v>
      </c>
      <c r="S38" s="9">
        <f t="shared" si="20"/>
        <v>0</v>
      </c>
      <c r="T38" s="10">
        <f t="shared" si="21"/>
        <v>0</v>
      </c>
    </row>
    <row r="39" spans="1:21" x14ac:dyDescent="0.2">
      <c r="A39" s="1"/>
      <c r="B39" s="1"/>
      <c r="C39" s="1"/>
      <c r="D39" s="1" t="s">
        <v>34</v>
      </c>
      <c r="E39" s="9">
        <v>284</v>
      </c>
      <c r="F39" s="9">
        <v>61.25</v>
      </c>
      <c r="G39" s="9">
        <v>0</v>
      </c>
      <c r="H39" s="9">
        <v>0</v>
      </c>
      <c r="I39" s="9">
        <v>400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f t="shared" si="19"/>
        <v>745.25</v>
      </c>
      <c r="R39" s="9">
        <v>745</v>
      </c>
      <c r="S39" s="9">
        <f t="shared" si="20"/>
        <v>-0.25</v>
      </c>
      <c r="T39" s="10">
        <f t="shared" si="21"/>
        <v>-3.4000000000000002E-4</v>
      </c>
    </row>
    <row r="40" spans="1:21" x14ac:dyDescent="0.2">
      <c r="A40" s="1"/>
      <c r="B40" s="1"/>
      <c r="C40" s="1"/>
      <c r="D40" s="1" t="s">
        <v>35</v>
      </c>
      <c r="E40" s="9">
        <v>824.58</v>
      </c>
      <c r="F40" s="9">
        <v>824.58</v>
      </c>
      <c r="G40" s="9">
        <v>824.58</v>
      </c>
      <c r="H40" s="9">
        <v>824.58</v>
      </c>
      <c r="I40" s="9">
        <v>824.58</v>
      </c>
      <c r="J40" s="9">
        <v>824.58</v>
      </c>
      <c r="K40" s="9">
        <v>824.58</v>
      </c>
      <c r="L40" s="9">
        <v>824.58</v>
      </c>
      <c r="M40" s="9">
        <v>824.58</v>
      </c>
      <c r="N40" s="9">
        <v>824.58</v>
      </c>
      <c r="O40" s="9">
        <v>824.58</v>
      </c>
      <c r="P40" s="9">
        <v>824.62</v>
      </c>
      <c r="Q40" s="9">
        <f t="shared" si="19"/>
        <v>9895</v>
      </c>
      <c r="R40" s="9">
        <v>9895</v>
      </c>
      <c r="S40" s="9">
        <f t="shared" si="20"/>
        <v>0</v>
      </c>
      <c r="T40" s="10">
        <f t="shared" si="21"/>
        <v>0</v>
      </c>
    </row>
    <row r="41" spans="1:21" ht="15.75" thickBot="1" x14ac:dyDescent="0.3">
      <c r="A41" s="1"/>
      <c r="B41" s="1"/>
      <c r="C41" s="1"/>
      <c r="D41" s="1" t="s">
        <v>62</v>
      </c>
      <c r="E41" s="12">
        <v>592.73</v>
      </c>
      <c r="F41" s="12">
        <v>746.41</v>
      </c>
      <c r="G41" s="12">
        <v>300.05</v>
      </c>
      <c r="H41" s="12">
        <v>25.27</v>
      </c>
      <c r="I41" s="12">
        <v>2.5</v>
      </c>
      <c r="J41" s="12">
        <v>14.84</v>
      </c>
      <c r="K41" s="12">
        <v>29.68</v>
      </c>
      <c r="L41" s="12">
        <v>43.5</v>
      </c>
      <c r="M41" s="12">
        <v>252.57</v>
      </c>
      <c r="N41" s="12">
        <v>99.5</v>
      </c>
      <c r="O41" s="12">
        <v>184.17</v>
      </c>
      <c r="P41" s="12">
        <v>628.65</v>
      </c>
      <c r="Q41" s="30">
        <f>ROUND(E41+F41+G41+H41+I41+J41+K41+L41+M41+N41+O41+P41,5)</f>
        <v>2919.87</v>
      </c>
      <c r="R41" s="30">
        <v>1680</v>
      </c>
      <c r="S41" s="30">
        <f t="shared" si="20"/>
        <v>-1239.8699999999999</v>
      </c>
      <c r="T41" s="13">
        <f t="shared" si="21"/>
        <v>-0.73802000000000001</v>
      </c>
      <c r="U41" s="5" t="s">
        <v>67</v>
      </c>
    </row>
    <row r="42" spans="1:21" x14ac:dyDescent="0.2">
      <c r="A42" s="1"/>
      <c r="B42" s="1"/>
      <c r="C42" s="1" t="s">
        <v>36</v>
      </c>
      <c r="D42" s="1"/>
      <c r="E42" s="9">
        <f>ROUND(SUM(E35:E41),5)</f>
        <v>5154.3100000000004</v>
      </c>
      <c r="F42" s="9">
        <f>ROUND(SUM(F35:F41),5)</f>
        <v>4124.24</v>
      </c>
      <c r="G42" s="9">
        <f>ROUND(SUM(G35:G41),5)</f>
        <v>-787.37</v>
      </c>
      <c r="H42" s="9">
        <f t="shared" ref="H42:P42" si="22">ROUND(SUM(H35:H41),5)</f>
        <v>849.85</v>
      </c>
      <c r="I42" s="9">
        <f t="shared" si="22"/>
        <v>1119.68</v>
      </c>
      <c r="J42" s="9">
        <f t="shared" si="22"/>
        <v>1327.85</v>
      </c>
      <c r="K42" s="9">
        <f t="shared" si="22"/>
        <v>1342.69</v>
      </c>
      <c r="L42" s="9">
        <f t="shared" si="22"/>
        <v>1356.51</v>
      </c>
      <c r="M42" s="9">
        <f t="shared" si="22"/>
        <v>1565.58</v>
      </c>
      <c r="N42" s="9">
        <f t="shared" si="22"/>
        <v>1552.51</v>
      </c>
      <c r="O42" s="9">
        <f t="shared" si="22"/>
        <v>1637.18</v>
      </c>
      <c r="P42" s="9">
        <f t="shared" si="22"/>
        <v>2081.6999999999998</v>
      </c>
      <c r="Q42" s="9">
        <f>ROUND(E42+F42+G42+H42+I42+J42+K42+L42+M42+N42+O42+P42,5)</f>
        <v>21324.73</v>
      </c>
      <c r="R42" s="9">
        <f>ROUND(SUM(R35:R41),5)</f>
        <v>22600</v>
      </c>
      <c r="S42" s="9">
        <f>ROUND((R42-Q42),5)</f>
        <v>1275.27</v>
      </c>
      <c r="T42" s="10">
        <f>ROUND(IF(R42=0, IF(S42=0, 0, 1), S42/R42),5)</f>
        <v>5.6430000000000001E-2</v>
      </c>
    </row>
    <row r="43" spans="1:21" ht="24" customHeight="1" x14ac:dyDescent="0.2">
      <c r="A43" s="1"/>
      <c r="B43" s="1"/>
      <c r="C43" s="1" t="s">
        <v>37</v>
      </c>
      <c r="D43" s="1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10"/>
    </row>
    <row r="44" spans="1:21" x14ac:dyDescent="0.2">
      <c r="A44" s="1"/>
      <c r="B44" s="1"/>
      <c r="C44" s="1"/>
      <c r="D44" s="1" t="s">
        <v>38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f t="shared" ref="Q44:Q49" si="23">ROUND(E44+F44+G44+H44+I44+J44+K44+L44+M44+N44+O44+P44,5)</f>
        <v>0</v>
      </c>
      <c r="R44" s="23">
        <v>5900</v>
      </c>
      <c r="S44" s="9">
        <f t="shared" ref="S44:S48" si="24">ROUND((R44-Q44),5)</f>
        <v>5900</v>
      </c>
      <c r="T44" s="10">
        <f t="shared" ref="T44:T48" si="25">ROUND(IF(R44=0, IF(S44=0, 0, 1), S44/R44),5)</f>
        <v>1</v>
      </c>
    </row>
    <row r="45" spans="1:21" x14ac:dyDescent="0.2">
      <c r="A45" s="1"/>
      <c r="B45" s="1"/>
      <c r="C45" s="1"/>
      <c r="D45" s="1" t="s">
        <v>39</v>
      </c>
      <c r="E45" s="9">
        <v>10447.75</v>
      </c>
      <c r="F45" s="9">
        <v>0</v>
      </c>
      <c r="G45" s="9">
        <v>0</v>
      </c>
      <c r="H45" s="9">
        <v>10447.75</v>
      </c>
      <c r="I45" s="9">
        <v>0</v>
      </c>
      <c r="J45" s="9">
        <v>0</v>
      </c>
      <c r="K45" s="9">
        <v>10447.75</v>
      </c>
      <c r="L45" s="9">
        <v>0</v>
      </c>
      <c r="M45" s="9">
        <v>0</v>
      </c>
      <c r="N45" s="9">
        <v>10447.75</v>
      </c>
      <c r="O45" s="9">
        <v>0</v>
      </c>
      <c r="P45" s="9">
        <v>0</v>
      </c>
      <c r="Q45" s="9">
        <f t="shared" si="23"/>
        <v>41791</v>
      </c>
      <c r="R45" s="9">
        <v>41791</v>
      </c>
      <c r="S45" s="9">
        <f t="shared" si="24"/>
        <v>0</v>
      </c>
      <c r="T45" s="10">
        <f t="shared" si="25"/>
        <v>0</v>
      </c>
    </row>
    <row r="46" spans="1:21" ht="12" thickBot="1" x14ac:dyDescent="0.25">
      <c r="A46" s="1"/>
      <c r="B46" s="1"/>
      <c r="C46" s="1"/>
      <c r="D46" s="1" t="s">
        <v>40</v>
      </c>
      <c r="E46" s="14">
        <v>11.1</v>
      </c>
      <c r="F46" s="14">
        <v>9.6300000000000008</v>
      </c>
      <c r="G46" s="14">
        <v>6.52</v>
      </c>
      <c r="H46" s="14">
        <v>5.97</v>
      </c>
      <c r="I46" s="14">
        <v>6.59</v>
      </c>
      <c r="J46" s="14">
        <v>6.49</v>
      </c>
      <c r="K46" s="14">
        <v>7.14</v>
      </c>
      <c r="L46" s="14">
        <v>4.07</v>
      </c>
      <c r="M46" s="14">
        <v>1.39</v>
      </c>
      <c r="N46" s="14"/>
      <c r="O46" s="14"/>
      <c r="P46" s="14"/>
      <c r="Q46" s="14">
        <f t="shared" si="23"/>
        <v>58.9</v>
      </c>
      <c r="R46" s="14">
        <v>0</v>
      </c>
      <c r="S46" s="14">
        <f t="shared" si="24"/>
        <v>-58.9</v>
      </c>
      <c r="T46" s="15">
        <f t="shared" si="25"/>
        <v>1</v>
      </c>
    </row>
    <row r="47" spans="1:21" ht="12" thickBot="1" x14ac:dyDescent="0.25">
      <c r="A47" s="1"/>
      <c r="B47" s="1"/>
      <c r="C47" s="1" t="s">
        <v>41</v>
      </c>
      <c r="D47" s="1"/>
      <c r="E47" s="16">
        <f>ROUND(SUM(E43:E46),5)</f>
        <v>10458.85</v>
      </c>
      <c r="F47" s="16">
        <f>ROUND(SUM(F43:F46),5)</f>
        <v>9.6300000000000008</v>
      </c>
      <c r="G47" s="16">
        <f>ROUND(SUM(G43:G46),5)</f>
        <v>6.52</v>
      </c>
      <c r="H47" s="16">
        <f t="shared" ref="H47:P47" si="26">ROUND(SUM(H43:H46),5)</f>
        <v>10453.719999999999</v>
      </c>
      <c r="I47" s="16">
        <f t="shared" si="26"/>
        <v>6.59</v>
      </c>
      <c r="J47" s="16">
        <f t="shared" si="26"/>
        <v>6.49</v>
      </c>
      <c r="K47" s="16">
        <f t="shared" si="26"/>
        <v>10454.89</v>
      </c>
      <c r="L47" s="16">
        <f t="shared" si="26"/>
        <v>4.07</v>
      </c>
      <c r="M47" s="16">
        <f t="shared" si="26"/>
        <v>1.39</v>
      </c>
      <c r="N47" s="16">
        <f t="shared" si="26"/>
        <v>10447.75</v>
      </c>
      <c r="O47" s="16">
        <f t="shared" si="26"/>
        <v>0</v>
      </c>
      <c r="P47" s="16">
        <f t="shared" si="26"/>
        <v>0</v>
      </c>
      <c r="Q47" s="16">
        <f t="shared" si="23"/>
        <v>41849.9</v>
      </c>
      <c r="R47" s="16">
        <f>ROUND(SUM(R43:R46),5)</f>
        <v>47691</v>
      </c>
      <c r="S47" s="16">
        <f t="shared" si="24"/>
        <v>5841.1</v>
      </c>
      <c r="T47" s="17">
        <f t="shared" si="25"/>
        <v>0.12248000000000001</v>
      </c>
    </row>
    <row r="48" spans="1:21" ht="24" customHeight="1" thickBot="1" x14ac:dyDescent="0.25">
      <c r="A48" s="1"/>
      <c r="B48" s="1" t="s">
        <v>42</v>
      </c>
      <c r="C48" s="1"/>
      <c r="D48" s="1"/>
      <c r="E48" s="16">
        <f t="shared" ref="E48:P48" si="27">ROUND(E13+E19+E22+E29+E34+E42+E47,5)</f>
        <v>21222.87</v>
      </c>
      <c r="F48" s="16">
        <f t="shared" si="27"/>
        <v>10717.27</v>
      </c>
      <c r="G48" s="16">
        <f t="shared" si="27"/>
        <v>6315.18</v>
      </c>
      <c r="H48" s="16">
        <f t="shared" si="27"/>
        <v>17387.96</v>
      </c>
      <c r="I48" s="16">
        <f t="shared" si="27"/>
        <v>7491.23</v>
      </c>
      <c r="J48" s="16">
        <f t="shared" si="27"/>
        <v>6535.91</v>
      </c>
      <c r="K48" s="16">
        <f t="shared" si="27"/>
        <v>17801.919999999998</v>
      </c>
      <c r="L48" s="16">
        <f t="shared" si="27"/>
        <v>6582.51</v>
      </c>
      <c r="M48" s="16">
        <f t="shared" si="27"/>
        <v>6708.93</v>
      </c>
      <c r="N48" s="16">
        <f t="shared" si="27"/>
        <v>17901.939999999999</v>
      </c>
      <c r="O48" s="16">
        <f t="shared" si="27"/>
        <v>7301.87</v>
      </c>
      <c r="P48" s="16">
        <f t="shared" si="27"/>
        <v>7871.41</v>
      </c>
      <c r="Q48" s="16">
        <f t="shared" si="23"/>
        <v>133839</v>
      </c>
      <c r="R48" s="16">
        <f>ROUND(R13+R19+R22+R29+R34+R42+R47,5)</f>
        <v>144747</v>
      </c>
      <c r="S48" s="18">
        <f t="shared" si="24"/>
        <v>10908</v>
      </c>
      <c r="T48" s="19">
        <f t="shared" si="25"/>
        <v>7.5359999999999996E-2</v>
      </c>
    </row>
    <row r="49" spans="1:20" s="2" customFormat="1" ht="24" customHeight="1" thickTop="1" thickBot="1" x14ac:dyDescent="0.25">
      <c r="A49" s="1" t="s">
        <v>43</v>
      </c>
      <c r="B49" s="1"/>
      <c r="C49" s="1"/>
      <c r="D49" s="1"/>
      <c r="E49" s="20">
        <f t="shared" ref="E49:P49" si="28">ROUND(E12-E48,5)</f>
        <v>-2392</v>
      </c>
      <c r="F49" s="20">
        <f t="shared" si="28"/>
        <v>-1544.36</v>
      </c>
      <c r="G49" s="20">
        <f t="shared" si="28"/>
        <v>2266.66</v>
      </c>
      <c r="H49" s="20">
        <f t="shared" si="28"/>
        <v>1645.98</v>
      </c>
      <c r="I49" s="20">
        <f t="shared" si="28"/>
        <v>1123.8</v>
      </c>
      <c r="J49" s="20">
        <f t="shared" si="28"/>
        <v>2059.1999999999998</v>
      </c>
      <c r="K49" s="20">
        <f t="shared" si="28"/>
        <v>1359.1</v>
      </c>
      <c r="L49" s="20">
        <f t="shared" si="28"/>
        <v>1980.12</v>
      </c>
      <c r="M49" s="20">
        <f t="shared" si="28"/>
        <v>1830.74</v>
      </c>
      <c r="N49" s="20">
        <f t="shared" si="28"/>
        <v>1134.75</v>
      </c>
      <c r="O49" s="20">
        <f t="shared" si="28"/>
        <v>1286.97</v>
      </c>
      <c r="P49" s="20">
        <f t="shared" si="28"/>
        <v>717.35</v>
      </c>
      <c r="Q49" s="24">
        <f t="shared" si="23"/>
        <v>11468.31</v>
      </c>
      <c r="R49" s="20">
        <f>ROUND(R12-R48,5)</f>
        <v>0</v>
      </c>
      <c r="S49" s="21"/>
      <c r="T49" s="21"/>
    </row>
    <row r="50" spans="1:20" ht="12" thickTop="1" x14ac:dyDescent="0.2"/>
  </sheetData>
  <mergeCells count="2">
    <mergeCell ref="E1:P1"/>
    <mergeCell ref="S1:T1"/>
  </mergeCells>
  <printOptions horizontalCentered="1" gridLines="1"/>
  <pageMargins left="0.2" right="0.2" top="0.5" bottom="0.55000000000000004" header="0.1" footer="0.3"/>
  <pageSetup scale="82" orientation="landscape" horizontalDpi="4294967293" verticalDpi="4294967293" r:id="rId1"/>
  <headerFooter>
    <oddHeader>&amp;L&amp;"Arial,Bold"&amp;8 Accrual Basis&amp;C&amp;"WHITEWATER,Bold Italic"&amp;20 Ironwood Villas Condominium Association, Inc.</oddHeader>
    <oddFooter>&amp;L&amp;"Arial,Bold"&amp;10 Prepared By: Argus Management of Venice, Inc.</oddFooter>
  </headerFooter>
  <drawing r:id="rId2"/>
  <legacyDrawing r:id="rId3"/>
  <controls>
    <mc:AlternateContent xmlns:mc="http://schemas.openxmlformats.org/markup-compatibility/2006">
      <mc:Choice Requires="x14">
        <control shapeId="1025" r:id="rId4" name="FILTER">
          <controlPr defaultSize="0" autoLin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3</xdr:col>
                <xdr:colOff>571500</xdr:colOff>
                <xdr:row>1</xdr:row>
                <xdr:rowOff>85725</xdr:rowOff>
              </to>
            </anchor>
          </controlPr>
        </control>
      </mc:Choice>
      <mc:Fallback>
        <control shapeId="1025" r:id="rId4" name="FILTER"/>
      </mc:Fallback>
    </mc:AlternateContent>
    <mc:AlternateContent xmlns:mc="http://schemas.openxmlformats.org/markup-compatibility/2006">
      <mc:Choice Requires="x14">
        <control shapeId="1026" r:id="rId6" name="HEADER">
          <controlPr defaultSize="0" autoLine="0" r:id="rId7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3</xdr:col>
                <xdr:colOff>571500</xdr:colOff>
                <xdr:row>1</xdr:row>
                <xdr:rowOff>85725</xdr:rowOff>
              </to>
            </anchor>
          </controlPr>
        </control>
      </mc:Choice>
      <mc:Fallback>
        <control shapeId="1026" r:id="rId6" name="HEADER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O'Grady</dc:creator>
  <cp:lastModifiedBy>Kristen Raniere</cp:lastModifiedBy>
  <cp:lastPrinted>2018-03-28T18:38:02Z</cp:lastPrinted>
  <dcterms:created xsi:type="dcterms:W3CDTF">2018-03-28T16:39:59Z</dcterms:created>
  <dcterms:modified xsi:type="dcterms:W3CDTF">2019-03-01T15:25:08Z</dcterms:modified>
</cp:coreProperties>
</file>